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sel.bryne\Documents\midlertidig\bompenge\"/>
    </mc:Choice>
  </mc:AlternateContent>
  <bookViews>
    <workbookView xWindow="0" yWindow="0" windowWidth="28800" windowHeight="12330"/>
  </bookViews>
  <sheets>
    <sheet name="Nedbetalingspla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1" i="2" l="1"/>
  <c r="AJ51" i="2" s="1"/>
  <c r="AK51" i="2" s="1"/>
  <c r="AL51" i="2" s="1"/>
  <c r="AM51" i="2" s="1"/>
  <c r="AN51" i="2" s="1"/>
  <c r="AO51" i="2" s="1"/>
  <c r="AP51" i="2" s="1"/>
  <c r="AQ51" i="2" s="1"/>
  <c r="AR51" i="2" s="1"/>
  <c r="AS51" i="2" s="1"/>
  <c r="AT51" i="2" s="1"/>
  <c r="AU51" i="2" s="1"/>
  <c r="AV51" i="2" s="1"/>
  <c r="AW51" i="2" s="1"/>
  <c r="Y51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2" i="2"/>
  <c r="AY51" i="2"/>
  <c r="AZ51" i="2" s="1"/>
  <c r="BA51" i="2" s="1"/>
  <c r="BB51" i="2" s="1"/>
  <c r="I51" i="2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Z51" i="2" s="1"/>
  <c r="AA51" i="2" s="1"/>
  <c r="AB51" i="2" s="1"/>
  <c r="AC51" i="2" s="1"/>
  <c r="AD51" i="2" s="1"/>
  <c r="AE51" i="2" s="1"/>
  <c r="AF51" i="2" s="1"/>
  <c r="AG51" i="2" s="1"/>
  <c r="AH51" i="2" s="1"/>
  <c r="H51" i="2"/>
  <c r="D51" i="2"/>
  <c r="E51" i="2" s="1"/>
  <c r="F51" i="2" s="1"/>
  <c r="O8" i="2"/>
  <c r="AJ8" i="2" l="1"/>
  <c r="D12" i="2" l="1"/>
  <c r="C12" i="2"/>
  <c r="C55" i="2"/>
  <c r="C65" i="2" l="1"/>
  <c r="F64" i="2"/>
  <c r="E64" i="2"/>
  <c r="D64" i="2"/>
  <c r="D63" i="2"/>
  <c r="E54" i="2"/>
  <c r="D54" i="2"/>
  <c r="AX12" i="2"/>
  <c r="D65" i="2" l="1"/>
  <c r="E63" i="2"/>
  <c r="F54" i="2"/>
  <c r="C54" i="2"/>
  <c r="C57" i="2" l="1"/>
  <c r="D50" i="2" s="1"/>
  <c r="D55" i="2" s="1"/>
  <c r="H64" i="2"/>
  <c r="G54" i="2"/>
  <c r="F63" i="2"/>
  <c r="E65" i="2"/>
  <c r="I64" i="2" l="1"/>
  <c r="H54" i="2"/>
  <c r="G63" i="2"/>
  <c r="F65" i="2"/>
  <c r="D57" i="2" l="1"/>
  <c r="G65" i="2"/>
  <c r="H63" i="2"/>
  <c r="J64" i="2"/>
  <c r="I54" i="2"/>
  <c r="E50" i="2" l="1"/>
  <c r="E55" i="2" s="1"/>
  <c r="K64" i="2"/>
  <c r="J54" i="2"/>
  <c r="H65" i="2"/>
  <c r="I63" i="2"/>
  <c r="E57" i="2" l="1"/>
  <c r="J63" i="2"/>
  <c r="I65" i="2"/>
  <c r="L64" i="2"/>
  <c r="K54" i="2"/>
  <c r="F50" i="2" l="1"/>
  <c r="F55" i="2" s="1"/>
  <c r="M64" i="2"/>
  <c r="L54" i="2"/>
  <c r="K63" i="2"/>
  <c r="J65" i="2"/>
  <c r="F57" i="2" l="1"/>
  <c r="G55" i="2" s="1"/>
  <c r="G57" i="2"/>
  <c r="N64" i="2"/>
  <c r="M54" i="2"/>
  <c r="K65" i="2"/>
  <c r="L63" i="2"/>
  <c r="H50" i="2" l="1"/>
  <c r="H55" i="2" s="1"/>
  <c r="O64" i="2"/>
  <c r="N54" i="2"/>
  <c r="L65" i="2"/>
  <c r="M63" i="2"/>
  <c r="P64" i="2" l="1"/>
  <c r="O54" i="2"/>
  <c r="N63" i="2"/>
  <c r="M65" i="2"/>
  <c r="Q64" i="2" l="1"/>
  <c r="P54" i="2"/>
  <c r="O63" i="2"/>
  <c r="N65" i="2"/>
  <c r="R64" i="2" l="1"/>
  <c r="Q54" i="2"/>
  <c r="O65" i="2"/>
  <c r="P63" i="2"/>
  <c r="S64" i="2" l="1"/>
  <c r="R54" i="2"/>
  <c r="P65" i="2"/>
  <c r="Q63" i="2"/>
  <c r="T64" i="2" l="1"/>
  <c r="S54" i="2"/>
  <c r="R63" i="2"/>
  <c r="Q65" i="2"/>
  <c r="U64" i="2" l="1"/>
  <c r="T54" i="2"/>
  <c r="S63" i="2"/>
  <c r="R65" i="2"/>
  <c r="U54" i="2" l="1"/>
  <c r="V64" i="2"/>
  <c r="S65" i="2"/>
  <c r="T63" i="2"/>
  <c r="W64" i="2" l="1"/>
  <c r="V54" i="2"/>
  <c r="T65" i="2"/>
  <c r="U63" i="2"/>
  <c r="X64" i="2" l="1"/>
  <c r="W54" i="2"/>
  <c r="V63" i="2"/>
  <c r="U65" i="2"/>
  <c r="Y64" i="2" l="1"/>
  <c r="Y54" i="2" s="1"/>
  <c r="X54" i="2"/>
  <c r="W63" i="2"/>
  <c r="V65" i="2"/>
  <c r="Z64" i="2" l="1"/>
  <c r="W65" i="2"/>
  <c r="X63" i="2"/>
  <c r="AA64" i="2" l="1"/>
  <c r="Z54" i="2"/>
  <c r="X65" i="2"/>
  <c r="Y63" i="2"/>
  <c r="AB64" i="2" l="1"/>
  <c r="AA54" i="2"/>
  <c r="Z63" i="2"/>
  <c r="Y65" i="2"/>
  <c r="AC64" i="2" l="1"/>
  <c r="AB54" i="2"/>
  <c r="AA63" i="2"/>
  <c r="Z65" i="2"/>
  <c r="AC54" i="2" l="1"/>
  <c r="AD64" i="2"/>
  <c r="AA65" i="2"/>
  <c r="AB63" i="2"/>
  <c r="AE64" i="2" l="1"/>
  <c r="AD54" i="2"/>
  <c r="AB65" i="2"/>
  <c r="AC63" i="2"/>
  <c r="AF64" i="2" l="1"/>
  <c r="AE54" i="2"/>
  <c r="AD63" i="2"/>
  <c r="AC65" i="2"/>
  <c r="AG64" i="2" l="1"/>
  <c r="AF54" i="2"/>
  <c r="AE63" i="2"/>
  <c r="AD65" i="2"/>
  <c r="AH64" i="2" l="1"/>
  <c r="AG54" i="2"/>
  <c r="AE65" i="2"/>
  <c r="AF63" i="2"/>
  <c r="AI64" i="2" l="1"/>
  <c r="AH54" i="2"/>
  <c r="AF65" i="2"/>
  <c r="AG63" i="2"/>
  <c r="AJ64" i="2" l="1"/>
  <c r="AI54" i="2"/>
  <c r="AH63" i="2"/>
  <c r="AG65" i="2"/>
  <c r="AK64" i="2" l="1"/>
  <c r="AJ54" i="2"/>
  <c r="AI63" i="2"/>
  <c r="AH65" i="2"/>
  <c r="AL64" i="2" l="1"/>
  <c r="AK54" i="2"/>
  <c r="AI65" i="2"/>
  <c r="AJ63" i="2"/>
  <c r="AM64" i="2" l="1"/>
  <c r="AL54" i="2"/>
  <c r="AJ65" i="2"/>
  <c r="AK63" i="2"/>
  <c r="AN64" i="2" l="1"/>
  <c r="AM54" i="2"/>
  <c r="AL63" i="2"/>
  <c r="AK65" i="2"/>
  <c r="AM63" i="2" l="1"/>
  <c r="AL65" i="2"/>
  <c r="AO64" i="2"/>
  <c r="AN54" i="2"/>
  <c r="AP64" i="2" l="1"/>
  <c r="AO54" i="2"/>
  <c r="AM65" i="2"/>
  <c r="AN63" i="2"/>
  <c r="AQ64" i="2" l="1"/>
  <c r="AP54" i="2"/>
  <c r="AN65" i="2"/>
  <c r="AO63" i="2"/>
  <c r="AR64" i="2" l="1"/>
  <c r="AQ54" i="2"/>
  <c r="AP63" i="2"/>
  <c r="AO65" i="2"/>
  <c r="AS64" i="2" l="1"/>
  <c r="AR54" i="2"/>
  <c r="AQ63" i="2"/>
  <c r="AP65" i="2"/>
  <c r="AT64" i="2" l="1"/>
  <c r="AS54" i="2"/>
  <c r="AQ65" i="2"/>
  <c r="AR63" i="2"/>
  <c r="AU64" i="2" l="1"/>
  <c r="AT54" i="2"/>
  <c r="AR65" i="2"/>
  <c r="AS63" i="2"/>
  <c r="AV64" i="2" l="1"/>
  <c r="AU54" i="2"/>
  <c r="AT63" i="2"/>
  <c r="AS65" i="2"/>
  <c r="AU63" i="2" l="1"/>
  <c r="AT65" i="2"/>
  <c r="AW64" i="2"/>
  <c r="AX64" i="2" s="1"/>
  <c r="AX54" i="2" s="1"/>
  <c r="AV54" i="2"/>
  <c r="AW54" i="2" l="1"/>
  <c r="B54" i="2" s="1"/>
  <c r="AU65" i="2"/>
  <c r="AV63" i="2"/>
  <c r="AV65" i="2" l="1"/>
  <c r="AW63" i="2"/>
  <c r="AX63" i="2" s="1"/>
  <c r="AX65" i="2" s="1"/>
  <c r="AW65" i="2" l="1"/>
  <c r="AY63" i="2" l="1"/>
  <c r="AZ63" i="2" l="1"/>
  <c r="BA63" i="2" l="1"/>
  <c r="BB63" i="2" l="1"/>
  <c r="AX55" i="2" l="1"/>
  <c r="AX57" i="2" l="1"/>
  <c r="AY50" i="2" s="1"/>
  <c r="AY55" i="2" s="1"/>
  <c r="AW10" i="2"/>
  <c r="C10" i="2"/>
  <c r="AJ16" i="2"/>
  <c r="AK16" i="2" s="1"/>
  <c r="AL16" i="2" s="1"/>
  <c r="AM16" i="2" s="1"/>
  <c r="AN16" i="2" s="1"/>
  <c r="AO16" i="2" s="1"/>
  <c r="AP16" i="2" s="1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Y57" i="2" l="1"/>
  <c r="AZ50" i="2" s="1"/>
  <c r="AZ55" i="2" s="1"/>
  <c r="AZ57" i="2" s="1"/>
  <c r="BA50" i="2" s="1"/>
  <c r="BA55" i="2" s="1"/>
  <c r="BA57" i="2" s="1"/>
  <c r="BB50" i="2" s="1"/>
  <c r="BB55" i="2" s="1"/>
  <c r="BB57" i="2" s="1"/>
  <c r="AY64" i="2"/>
  <c r="AV16" i="2"/>
  <c r="B9" i="2"/>
  <c r="AZ64" i="2" l="1"/>
  <c r="AY65" i="2"/>
  <c r="D21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BA64" i="2" l="1"/>
  <c r="AZ65" i="2"/>
  <c r="C11" i="2"/>
  <c r="E21" i="2"/>
  <c r="F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D11" i="2"/>
  <c r="BB64" i="2" l="1"/>
  <c r="BB65" i="2" s="1"/>
  <c r="BA65" i="2"/>
  <c r="AG11" i="2"/>
  <c r="AH21" i="2"/>
  <c r="AI21" i="2" l="1"/>
  <c r="AH11" i="2"/>
  <c r="AI11" i="2" l="1"/>
  <c r="AJ21" i="2"/>
  <c r="AJ11" i="2" l="1"/>
  <c r="AK21" i="2"/>
  <c r="AK11" i="2" l="1"/>
  <c r="AL21" i="2"/>
  <c r="AM21" i="2" l="1"/>
  <c r="AL11" i="2"/>
  <c r="AM11" i="2" l="1"/>
  <c r="AN21" i="2"/>
  <c r="AN11" i="2" l="1"/>
  <c r="AO21" i="2"/>
  <c r="AP21" i="2" l="1"/>
  <c r="AO11" i="2"/>
  <c r="AQ21" i="2" l="1"/>
  <c r="AP11" i="2"/>
  <c r="AQ11" i="2" l="1"/>
  <c r="AR21" i="2"/>
  <c r="AR11" i="2" l="1"/>
  <c r="AS21" i="2"/>
  <c r="AS11" i="2" l="1"/>
  <c r="AT21" i="2"/>
  <c r="AT11" i="2" l="1"/>
  <c r="AU21" i="2"/>
  <c r="AV21" i="2" l="1"/>
  <c r="AU11" i="2"/>
  <c r="AV11" i="2" l="1"/>
  <c r="AW21" i="2"/>
  <c r="AW11" i="2" s="1"/>
  <c r="D20" i="2"/>
  <c r="E20" i="2" l="1"/>
  <c r="F20" i="2" l="1"/>
  <c r="G20" i="2" l="1"/>
  <c r="H20" i="2" l="1"/>
  <c r="I20" i="2" l="1"/>
  <c r="J20" i="2" l="1"/>
  <c r="K20" i="2" l="1"/>
  <c r="L20" i="2" l="1"/>
  <c r="M20" i="2" l="1"/>
  <c r="N20" i="2" l="1"/>
  <c r="O20" i="2" l="1"/>
  <c r="P20" i="2" l="1"/>
  <c r="Q20" i="2" l="1"/>
  <c r="R20" i="2" l="1"/>
  <c r="S20" i="2" l="1"/>
  <c r="T20" i="2" l="1"/>
  <c r="U20" i="2" l="1"/>
  <c r="V20" i="2" l="1"/>
  <c r="W20" i="2" l="1"/>
  <c r="X20" i="2" l="1"/>
  <c r="Y20" i="2" l="1"/>
  <c r="Z20" i="2" l="1"/>
  <c r="AA20" i="2" l="1"/>
  <c r="AB20" i="2" l="1"/>
  <c r="AC20" i="2" l="1"/>
  <c r="AD20" i="2" l="1"/>
  <c r="AE20" i="2" l="1"/>
  <c r="AF20" i="2" l="1"/>
  <c r="AG20" i="2" s="1"/>
  <c r="AH20" i="2" l="1"/>
  <c r="AG22" i="2"/>
  <c r="AI20" i="2" l="1"/>
  <c r="AH22" i="2"/>
  <c r="AI22" i="2" l="1"/>
  <c r="AJ20" i="2"/>
  <c r="AK20" i="2" l="1"/>
  <c r="AJ22" i="2"/>
  <c r="AL20" i="2" l="1"/>
  <c r="AK22" i="2"/>
  <c r="AM20" i="2" l="1"/>
  <c r="AL22" i="2"/>
  <c r="AM22" i="2" l="1"/>
  <c r="AN20" i="2"/>
  <c r="AO20" i="2" l="1"/>
  <c r="AN22" i="2"/>
  <c r="AP20" i="2" l="1"/>
  <c r="AO22" i="2"/>
  <c r="D8" i="2"/>
  <c r="E8" i="2" s="1"/>
  <c r="F8" i="2" s="1"/>
  <c r="H8" i="2" s="1"/>
  <c r="I8" i="2" l="1"/>
  <c r="H57" i="2"/>
  <c r="I50" i="2" s="1"/>
  <c r="AQ20" i="2"/>
  <c r="AP22" i="2"/>
  <c r="AY8" i="2"/>
  <c r="AZ8" i="2" s="1"/>
  <c r="BA8" i="2" s="1"/>
  <c r="BB8" i="2" s="1"/>
  <c r="I55" i="2" l="1"/>
  <c r="J8" i="2"/>
  <c r="I57" i="2"/>
  <c r="J50" i="2" s="1"/>
  <c r="AQ22" i="2"/>
  <c r="AR20" i="2"/>
  <c r="J55" i="2" l="1"/>
  <c r="K8" i="2"/>
  <c r="J57" i="2"/>
  <c r="K50" i="2" s="1"/>
  <c r="AR22" i="2"/>
  <c r="AS20" i="2"/>
  <c r="K55" i="2" l="1"/>
  <c r="K57" i="2" s="1"/>
  <c r="L50" i="2" s="1"/>
  <c r="L8" i="2"/>
  <c r="AT20" i="2"/>
  <c r="AS22" i="2"/>
  <c r="L55" i="2" l="1"/>
  <c r="L57" i="2" s="1"/>
  <c r="M50" i="2" s="1"/>
  <c r="M8" i="2"/>
  <c r="AU20" i="2"/>
  <c r="AT22" i="2"/>
  <c r="N8" i="2" l="1"/>
  <c r="M55" i="2"/>
  <c r="M57" i="2" s="1"/>
  <c r="N50" i="2" s="1"/>
  <c r="AV20" i="2"/>
  <c r="AW20" i="2" s="1"/>
  <c r="AU22" i="2"/>
  <c r="N55" i="2" l="1"/>
  <c r="N57" i="2" s="1"/>
  <c r="O50" i="2" s="1"/>
  <c r="AV22" i="2"/>
  <c r="AW22" i="2"/>
  <c r="O55" i="2" l="1"/>
  <c r="O57" i="2" s="1"/>
  <c r="P50" i="2" s="1"/>
  <c r="P8" i="2"/>
  <c r="AX20" i="2"/>
  <c r="AY20" i="2" s="1"/>
  <c r="P55" i="2" l="1"/>
  <c r="P57" i="2" s="1"/>
  <c r="Q50" i="2" s="1"/>
  <c r="Q8" i="2"/>
  <c r="AZ20" i="2"/>
  <c r="Q55" i="2" l="1"/>
  <c r="Q57" i="2" s="1"/>
  <c r="R50" i="2" s="1"/>
  <c r="R8" i="2"/>
  <c r="BA20" i="2"/>
  <c r="R55" i="2" l="1"/>
  <c r="R57" i="2" s="1"/>
  <c r="S50" i="2" s="1"/>
  <c r="S8" i="2"/>
  <c r="BB20" i="2"/>
  <c r="S55" i="2" l="1"/>
  <c r="T8" i="2"/>
  <c r="S57" i="2"/>
  <c r="T50" i="2" s="1"/>
  <c r="C14" i="2"/>
  <c r="C22" i="2"/>
  <c r="T55" i="2" l="1"/>
  <c r="T57" i="2" s="1"/>
  <c r="U50" i="2" s="1"/>
  <c r="U8" i="2"/>
  <c r="D7" i="2"/>
  <c r="D22" i="2"/>
  <c r="U55" i="2" l="1"/>
  <c r="V8" i="2"/>
  <c r="U57" i="2"/>
  <c r="V50" i="2" s="1"/>
  <c r="D14" i="2"/>
  <c r="E7" i="2" s="1"/>
  <c r="E12" i="2" s="1"/>
  <c r="E11" i="2"/>
  <c r="E22" i="2"/>
  <c r="W8" i="2" l="1"/>
  <c r="V55" i="2"/>
  <c r="V57" i="2" s="1"/>
  <c r="W50" i="2" s="1"/>
  <c r="E14" i="2"/>
  <c r="F7" i="2" s="1"/>
  <c r="F12" i="2" s="1"/>
  <c r="F11" i="2"/>
  <c r="F22" i="2"/>
  <c r="W55" i="2" l="1"/>
  <c r="W57" i="2" s="1"/>
  <c r="X50" i="2" s="1"/>
  <c r="X8" i="2"/>
  <c r="F14" i="2"/>
  <c r="G12" i="2" s="1"/>
  <c r="G11" i="2"/>
  <c r="G22" i="2"/>
  <c r="X55" i="2" l="1"/>
  <c r="X57" i="2" s="1"/>
  <c r="Y50" i="2" s="1"/>
  <c r="Y8" i="2"/>
  <c r="G14" i="2"/>
  <c r="H7" i="2" s="1"/>
  <c r="H12" i="2" s="1"/>
  <c r="H11" i="2"/>
  <c r="H22" i="2"/>
  <c r="Y55" i="2" l="1"/>
  <c r="Y57" i="2" s="1"/>
  <c r="Z50" i="2" s="1"/>
  <c r="Z8" i="2"/>
  <c r="H14" i="2"/>
  <c r="I7" i="2" s="1"/>
  <c r="I12" i="2" s="1"/>
  <c r="I11" i="2"/>
  <c r="I22" i="2"/>
  <c r="Z55" i="2" l="1"/>
  <c r="Z57" i="2" s="1"/>
  <c r="AA50" i="2" s="1"/>
  <c r="AA8" i="2"/>
  <c r="I14" i="2"/>
  <c r="J7" i="2" s="1"/>
  <c r="J12" i="2" s="1"/>
  <c r="J11" i="2"/>
  <c r="J22" i="2"/>
  <c r="AA55" i="2" l="1"/>
  <c r="AA57" i="2" s="1"/>
  <c r="AB50" i="2" s="1"/>
  <c r="AB8" i="2"/>
  <c r="J14" i="2"/>
  <c r="K7" i="2" s="1"/>
  <c r="K12" i="2" s="1"/>
  <c r="K11" i="2"/>
  <c r="K22" i="2"/>
  <c r="AB55" i="2" l="1"/>
  <c r="AB57" i="2" s="1"/>
  <c r="AC50" i="2" s="1"/>
  <c r="K14" i="2"/>
  <c r="L7" i="2" s="1"/>
  <c r="L12" i="2" s="1"/>
  <c r="AC8" i="2"/>
  <c r="L11" i="2"/>
  <c r="L22" i="2"/>
  <c r="AD8" i="2" l="1"/>
  <c r="AC55" i="2"/>
  <c r="AC57" i="2" s="1"/>
  <c r="AD50" i="2" s="1"/>
  <c r="L14" i="2"/>
  <c r="M7" i="2" s="1"/>
  <c r="M12" i="2" s="1"/>
  <c r="M11" i="2"/>
  <c r="M22" i="2"/>
  <c r="AD55" i="2" l="1"/>
  <c r="AD57" i="2" s="1"/>
  <c r="AE50" i="2" s="1"/>
  <c r="M14" i="2"/>
  <c r="N7" i="2" s="1"/>
  <c r="N12" i="2" s="1"/>
  <c r="AE8" i="2"/>
  <c r="N11" i="2"/>
  <c r="N22" i="2"/>
  <c r="AF8" i="2" l="1"/>
  <c r="AE55" i="2"/>
  <c r="N14" i="2"/>
  <c r="O7" i="2" s="1"/>
  <c r="O12" i="2" s="1"/>
  <c r="O11" i="2"/>
  <c r="O22" i="2"/>
  <c r="AE57" i="2" l="1"/>
  <c r="O14" i="2"/>
  <c r="P7" i="2" s="1"/>
  <c r="P12" i="2" s="1"/>
  <c r="AG8" i="2"/>
  <c r="P11" i="2"/>
  <c r="P22" i="2"/>
  <c r="AF50" i="2" l="1"/>
  <c r="AF55" i="2" s="1"/>
  <c r="AF57" i="2" s="1"/>
  <c r="AG50" i="2" s="1"/>
  <c r="AG55" i="2" s="1"/>
  <c r="AH8" i="2"/>
  <c r="P14" i="2"/>
  <c r="Q7" i="2" s="1"/>
  <c r="Q12" i="2" s="1"/>
  <c r="Q11" i="2"/>
  <c r="Q14" i="2" s="1"/>
  <c r="Q22" i="2"/>
  <c r="AG57" i="2" l="1"/>
  <c r="R7" i="2"/>
  <c r="R12" i="2" s="1"/>
  <c r="R11" i="2"/>
  <c r="R22" i="2"/>
  <c r="AH50" i="2" l="1"/>
  <c r="R14" i="2"/>
  <c r="S7" i="2" s="1"/>
  <c r="S12" i="2" s="1"/>
  <c r="S11" i="2"/>
  <c r="S22" i="2"/>
  <c r="AH55" i="2" l="1"/>
  <c r="AH57" i="2" s="1"/>
  <c r="AI50" i="2" s="1"/>
  <c r="AI55" i="2" s="1"/>
  <c r="AK8" i="2"/>
  <c r="S14" i="2"/>
  <c r="T7" i="2" s="1"/>
  <c r="T12" i="2" s="1"/>
  <c r="T11" i="2"/>
  <c r="T22" i="2"/>
  <c r="AI57" i="2" l="1"/>
  <c r="T14" i="2"/>
  <c r="U7" i="2" s="1"/>
  <c r="U12" i="2" s="1"/>
  <c r="AL8" i="2"/>
  <c r="U11" i="2"/>
  <c r="U22" i="2"/>
  <c r="AJ50" i="2" l="1"/>
  <c r="AM8" i="2"/>
  <c r="U14" i="2"/>
  <c r="V7" i="2" s="1"/>
  <c r="V12" i="2" s="1"/>
  <c r="V11" i="2"/>
  <c r="V22" i="2"/>
  <c r="AJ55" i="2" l="1"/>
  <c r="AJ57" i="2" s="1"/>
  <c r="AN8" i="2"/>
  <c r="V14" i="2"/>
  <c r="W7" i="2" s="1"/>
  <c r="W12" i="2" s="1"/>
  <c r="W11" i="2"/>
  <c r="W22" i="2"/>
  <c r="AK50" i="2" l="1"/>
  <c r="W14" i="2"/>
  <c r="X7" i="2" s="1"/>
  <c r="X12" i="2" s="1"/>
  <c r="AO8" i="2"/>
  <c r="X11" i="2"/>
  <c r="X22" i="2"/>
  <c r="AK55" i="2" l="1"/>
  <c r="AK57" i="2" s="1"/>
  <c r="AP8" i="2"/>
  <c r="X14" i="2"/>
  <c r="Y7" i="2" s="1"/>
  <c r="Y12" i="2" s="1"/>
  <c r="Y11" i="2"/>
  <c r="Y22" i="2"/>
  <c r="AL50" i="2" l="1"/>
  <c r="Y14" i="2"/>
  <c r="Z7" i="2" s="1"/>
  <c r="Z12" i="2" s="1"/>
  <c r="AQ8" i="2"/>
  <c r="Z11" i="2"/>
  <c r="Z22" i="2"/>
  <c r="AL55" i="2" l="1"/>
  <c r="AL57" i="2" s="1"/>
  <c r="AM50" i="2" s="1"/>
  <c r="AM55" i="2" s="1"/>
  <c r="AR8" i="2"/>
  <c r="Z14" i="2"/>
  <c r="AA7" i="2" s="1"/>
  <c r="AA12" i="2" s="1"/>
  <c r="AA11" i="2"/>
  <c r="AA22" i="2"/>
  <c r="AM57" i="2" l="1"/>
  <c r="AS8" i="2"/>
  <c r="AA14" i="2"/>
  <c r="AB7" i="2" s="1"/>
  <c r="AB12" i="2" s="1"/>
  <c r="AB11" i="2"/>
  <c r="AB22" i="2"/>
  <c r="AN50" i="2" l="1"/>
  <c r="AB14" i="2"/>
  <c r="AC7" i="2" s="1"/>
  <c r="AC12" i="2" s="1"/>
  <c r="AT8" i="2"/>
  <c r="AC11" i="2"/>
  <c r="AC22" i="2"/>
  <c r="AN55" i="2" l="1"/>
  <c r="AN57" i="2" s="1"/>
  <c r="AU8" i="2"/>
  <c r="AC14" i="2"/>
  <c r="AD7" i="2" s="1"/>
  <c r="AD12" i="2" s="1"/>
  <c r="AD11" i="2"/>
  <c r="AD22" i="2"/>
  <c r="AO50" i="2" l="1"/>
  <c r="AO55" i="2" s="1"/>
  <c r="AO57" i="2" s="1"/>
  <c r="AP50" i="2" s="1"/>
  <c r="AD14" i="2"/>
  <c r="AE7" i="2" s="1"/>
  <c r="AE12" i="2" s="1"/>
  <c r="AV8" i="2"/>
  <c r="AE11" i="2"/>
  <c r="AE22" i="2"/>
  <c r="AP55" i="2" l="1"/>
  <c r="AP57" i="2" s="1"/>
  <c r="AQ50" i="2" s="1"/>
  <c r="AW8" i="2"/>
  <c r="AE14" i="2"/>
  <c r="AF7" i="2" s="1"/>
  <c r="AF12" i="2" s="1"/>
  <c r="AF11" i="2"/>
  <c r="AF22" i="2"/>
  <c r="AQ55" i="2" l="1"/>
  <c r="AQ57" i="2" s="1"/>
  <c r="AR50" i="2" s="1"/>
  <c r="AF14" i="2"/>
  <c r="AG7" i="2" s="1"/>
  <c r="AG12" i="2" s="1"/>
  <c r="B11" i="2"/>
  <c r="AR55" i="2" l="1"/>
  <c r="AR57" i="2" s="1"/>
  <c r="AS50" i="2" s="1"/>
  <c r="AG14" i="2"/>
  <c r="AH7" i="2" s="1"/>
  <c r="AS55" i="2" l="1"/>
  <c r="AS57" i="2"/>
  <c r="AT50" i="2" s="1"/>
  <c r="AT55" i="2" s="1"/>
  <c r="AT57" i="2" s="1"/>
  <c r="AU50" i="2" s="1"/>
  <c r="AH12" i="2"/>
  <c r="AH14" i="2"/>
  <c r="AI7" i="2" s="1"/>
  <c r="AX21" i="2"/>
  <c r="AU55" i="2" l="1"/>
  <c r="AU57" i="2" s="1"/>
  <c r="AV50" i="2" s="1"/>
  <c r="AI12" i="2"/>
  <c r="AI14" i="2" s="1"/>
  <c r="AJ7" i="2" s="1"/>
  <c r="AJ12" i="2" s="1"/>
  <c r="AX22" i="2"/>
  <c r="AV55" i="2" l="1"/>
  <c r="AV57" i="2"/>
  <c r="AJ14" i="2"/>
  <c r="AK7" i="2" s="1"/>
  <c r="AK12" i="2" s="1"/>
  <c r="AW50" i="2" l="1"/>
  <c r="AW55" i="2" s="1"/>
  <c r="B55" i="2" s="1"/>
  <c r="AK14" i="2"/>
  <c r="AL7" i="2" s="1"/>
  <c r="AL12" i="2" s="1"/>
  <c r="AW57" i="2" l="1"/>
  <c r="AL14" i="2"/>
  <c r="AM7" i="2" s="1"/>
  <c r="AM12" i="2" s="1"/>
  <c r="AM14" i="2" l="1"/>
  <c r="AN7" i="2" s="1"/>
  <c r="AN12" i="2" s="1"/>
  <c r="AN14" i="2" l="1"/>
  <c r="AO7" i="2" s="1"/>
  <c r="AO12" i="2" s="1"/>
  <c r="AO14" i="2" l="1"/>
  <c r="AP7" i="2" s="1"/>
  <c r="AP12" i="2" s="1"/>
  <c r="AP14" i="2" l="1"/>
  <c r="AQ7" i="2" s="1"/>
  <c r="AQ12" i="2" s="1"/>
  <c r="AQ14" i="2" l="1"/>
  <c r="AR7" i="2" s="1"/>
  <c r="AR12" i="2" s="1"/>
  <c r="AR14" i="2" l="1"/>
  <c r="AS7" i="2" s="1"/>
  <c r="AS12" i="2" s="1"/>
  <c r="AX14" i="2"/>
  <c r="AY7" i="2" s="1"/>
  <c r="AS14" i="2" l="1"/>
  <c r="AT7" i="2" s="1"/>
  <c r="AT12" i="2" s="1"/>
  <c r="AY12" i="2"/>
  <c r="AY21" i="2" s="1"/>
  <c r="AT14" i="2"/>
  <c r="AU7" i="2" s="1"/>
  <c r="AU12" i="2" s="1"/>
  <c r="AU14" i="2" l="1"/>
  <c r="AV7" i="2" s="1"/>
  <c r="AV12" i="2" s="1"/>
  <c r="AY22" i="2"/>
  <c r="AY14" i="2"/>
  <c r="AZ7" i="2" s="1"/>
  <c r="AV14" i="2" l="1"/>
  <c r="AW7" i="2" s="1"/>
  <c r="AW12" i="2" s="1"/>
  <c r="AZ12" i="2"/>
  <c r="AZ21" i="2" s="1"/>
  <c r="AZ22" i="2" l="1"/>
  <c r="AZ14" i="2"/>
  <c r="BA7" i="2" s="1"/>
  <c r="AW14" i="2"/>
  <c r="BA12" i="2" l="1"/>
  <c r="BA21" i="2" s="1"/>
  <c r="BA22" i="2" l="1"/>
  <c r="BA14" i="2"/>
  <c r="BB7" i="2" s="1"/>
  <c r="BB12" i="2" l="1"/>
  <c r="B12" i="2" l="1"/>
  <c r="BB21" i="2"/>
  <c r="BB22" i="2" s="1"/>
  <c r="BB14" i="2"/>
</calcChain>
</file>

<file path=xl/sharedStrings.xml><?xml version="1.0" encoding="utf-8"?>
<sst xmlns="http://schemas.openxmlformats.org/spreadsheetml/2006/main" count="36" uniqueCount="19">
  <si>
    <t>Renteinntekter</t>
  </si>
  <si>
    <t>Kontantstrøm drift</t>
  </si>
  <si>
    <t>Rentekostnader</t>
  </si>
  <si>
    <t>Sertifikatlån</t>
  </si>
  <si>
    <t>Rente</t>
  </si>
  <si>
    <t>Forutsetninger:</t>
  </si>
  <si>
    <t>Opptrekk</t>
  </si>
  <si>
    <t>Red/øke sertlån</t>
  </si>
  <si>
    <t>Pris- og trafikkvekst</t>
  </si>
  <si>
    <t>Lånerente</t>
  </si>
  <si>
    <t>Likviditet UB</t>
  </si>
  <si>
    <t>Likviditet IB</t>
  </si>
  <si>
    <t>Summer</t>
  </si>
  <si>
    <t>Andre forpliktelser, forskudd</t>
  </si>
  <si>
    <t>Restgjeld</t>
  </si>
  <si>
    <t>Bet andre forpliktelser</t>
  </si>
  <si>
    <t>Låneplan Namdal bomvegselskap</t>
  </si>
  <si>
    <t>Nedbetaling lån først, takster som tidligere</t>
  </si>
  <si>
    <t>Takstendring, forskudd nedbetales gjennom passeringsavgift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</si>
</sst>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_(&quot;kr&quot;\ * #,##0_);_(&quot;kr&quot;\ * \(#,##0\);_(&quot;kr&quot;\ * &quot;-&quot;??_);_(@_)"/>
    <numFmt numFmtId="166" formatCode="[$-414]mmmm\ yyyy;@"/>
    <numFmt numFmtId="167" formatCode="0.0\ 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165" fontId="0" fillId="0" borderId="0" xfId="2" applyNumberFormat="1" applyFont="1"/>
    <xf numFmtId="0" fontId="0" fillId="0" borderId="1" xfId="0" applyBorder="1"/>
    <xf numFmtId="165" fontId="0" fillId="0" borderId="1" xfId="2" applyNumberFormat="1" applyFont="1" applyBorder="1"/>
    <xf numFmtId="0" fontId="0" fillId="0" borderId="0" xfId="0" applyBorder="1"/>
    <xf numFmtId="0" fontId="9" fillId="0" borderId="0" xfId="0" applyFont="1" applyBorder="1"/>
    <xf numFmtId="3" fontId="9" fillId="0" borderId="0" xfId="2" applyNumberFormat="1" applyFont="1" applyBorder="1"/>
    <xf numFmtId="3" fontId="9" fillId="0" borderId="0" xfId="0" applyNumberFormat="1" applyFont="1" applyBorder="1"/>
    <xf numFmtId="0" fontId="5" fillId="0" borderId="0" xfId="0" applyFont="1"/>
    <xf numFmtId="164" fontId="0" fillId="0" borderId="1" xfId="1" applyNumberFormat="1" applyFont="1" applyFill="1" applyBorder="1"/>
    <xf numFmtId="0" fontId="3" fillId="0" borderId="0" xfId="0" applyFont="1" applyFill="1"/>
    <xf numFmtId="0" fontId="4" fillId="0" borderId="0" xfId="0" applyFont="1"/>
    <xf numFmtId="0" fontId="6" fillId="3" borderId="0" xfId="0" applyFont="1" applyFill="1"/>
    <xf numFmtId="0" fontId="7" fillId="3" borderId="0" xfId="0" applyFont="1" applyFill="1"/>
    <xf numFmtId="10" fontId="3" fillId="4" borderId="0" xfId="0" applyNumberFormat="1" applyFont="1" applyFill="1"/>
    <xf numFmtId="166" fontId="8" fillId="2" borderId="0" xfId="0" applyNumberFormat="1" applyFont="1" applyFill="1"/>
    <xf numFmtId="166" fontId="8" fillId="2" borderId="0" xfId="0" applyNumberFormat="1" applyFont="1" applyFill="1" applyAlignment="1">
      <alignment horizontal="center"/>
    </xf>
    <xf numFmtId="166" fontId="0" fillId="0" borderId="0" xfId="0" applyNumberFormat="1"/>
    <xf numFmtId="0" fontId="10" fillId="0" borderId="0" xfId="0" applyFont="1" applyFill="1"/>
    <xf numFmtId="0" fontId="0" fillId="5" borderId="0" xfId="0" applyFill="1"/>
    <xf numFmtId="10" fontId="0" fillId="5" borderId="0" xfId="3" applyNumberFormat="1" applyFont="1" applyFill="1"/>
    <xf numFmtId="165" fontId="0" fillId="5" borderId="0" xfId="2" applyNumberFormat="1" applyFont="1" applyFill="1"/>
    <xf numFmtId="167" fontId="3" fillId="5" borderId="0" xfId="0" applyNumberFormat="1" applyFont="1" applyFill="1"/>
    <xf numFmtId="165" fontId="0" fillId="0" borderId="0" xfId="0" applyNumberFormat="1"/>
    <xf numFmtId="165" fontId="0" fillId="0" borderId="1" xfId="0" applyNumberFormat="1" applyBorder="1"/>
  </cellXfs>
  <cellStyles count="5">
    <cellStyle name="Komma" xfId="1" builtinId="3"/>
    <cellStyle name="Normal" xfId="0" builtinId="0"/>
    <cellStyle name="Normal 2" xfId="4"/>
    <cellStyle name="Prosent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Innkrevingstid med forskudd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Nedbetalingsplan!$A$20</c:f>
              <c:strCache>
                <c:ptCount val="1"/>
                <c:pt idx="0">
                  <c:v>Andre forpliktelser, forskudd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Nedbetalingsplan!$C$20:$BB$20</c:f>
              <c:numCache>
                <c:formatCode>#,##0</c:formatCode>
                <c:ptCount val="52"/>
                <c:pt idx="0">
                  <c:v>22411000</c:v>
                </c:pt>
                <c:pt idx="1">
                  <c:v>22411000</c:v>
                </c:pt>
                <c:pt idx="2">
                  <c:v>22411000</c:v>
                </c:pt>
                <c:pt idx="3">
                  <c:v>22411000</c:v>
                </c:pt>
                <c:pt idx="4">
                  <c:v>22411000</c:v>
                </c:pt>
                <c:pt idx="5">
                  <c:v>22411000</c:v>
                </c:pt>
                <c:pt idx="6">
                  <c:v>22411000</c:v>
                </c:pt>
                <c:pt idx="7">
                  <c:v>22411000</c:v>
                </c:pt>
                <c:pt idx="8">
                  <c:v>22411000</c:v>
                </c:pt>
                <c:pt idx="9">
                  <c:v>22411000</c:v>
                </c:pt>
                <c:pt idx="10">
                  <c:v>22411000</c:v>
                </c:pt>
                <c:pt idx="11">
                  <c:v>22411000</c:v>
                </c:pt>
                <c:pt idx="12">
                  <c:v>22411000</c:v>
                </c:pt>
                <c:pt idx="13">
                  <c:v>22411000</c:v>
                </c:pt>
                <c:pt idx="14">
                  <c:v>22411000</c:v>
                </c:pt>
                <c:pt idx="15">
                  <c:v>22411000</c:v>
                </c:pt>
                <c:pt idx="16">
                  <c:v>22411000</c:v>
                </c:pt>
                <c:pt idx="17">
                  <c:v>22411000</c:v>
                </c:pt>
                <c:pt idx="18">
                  <c:v>22411000</c:v>
                </c:pt>
                <c:pt idx="19">
                  <c:v>22411000</c:v>
                </c:pt>
                <c:pt idx="20">
                  <c:v>22411000</c:v>
                </c:pt>
                <c:pt idx="21">
                  <c:v>22411000</c:v>
                </c:pt>
                <c:pt idx="22">
                  <c:v>22411000</c:v>
                </c:pt>
                <c:pt idx="23">
                  <c:v>22411000</c:v>
                </c:pt>
                <c:pt idx="24">
                  <c:v>22411000</c:v>
                </c:pt>
                <c:pt idx="25">
                  <c:v>22411000</c:v>
                </c:pt>
                <c:pt idx="26">
                  <c:v>22411000</c:v>
                </c:pt>
                <c:pt idx="27">
                  <c:v>22411000</c:v>
                </c:pt>
                <c:pt idx="28">
                  <c:v>22411000</c:v>
                </c:pt>
                <c:pt idx="29">
                  <c:v>22411000</c:v>
                </c:pt>
                <c:pt idx="30">
                  <c:v>22411000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9-46B7-9C31-A0A10692D381}"/>
            </c:ext>
          </c:extLst>
        </c:ser>
        <c:ser>
          <c:idx val="1"/>
          <c:order val="1"/>
          <c:tx>
            <c:strRef>
              <c:f>Nedbetalingsplan!$A$21</c:f>
              <c:strCache>
                <c:ptCount val="1"/>
                <c:pt idx="0">
                  <c:v>Sertifikatlån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Nedbetalingsplan!$C$21:$BB$21</c:f>
              <c:numCache>
                <c:formatCode>#,##0</c:formatCode>
                <c:ptCount val="52"/>
                <c:pt idx="0">
                  <c:v>60000000</c:v>
                </c:pt>
                <c:pt idx="1">
                  <c:v>60000000</c:v>
                </c:pt>
                <c:pt idx="2">
                  <c:v>60000000</c:v>
                </c:pt>
                <c:pt idx="3">
                  <c:v>60000000</c:v>
                </c:pt>
                <c:pt idx="4">
                  <c:v>56000000</c:v>
                </c:pt>
                <c:pt idx="5">
                  <c:v>56000000</c:v>
                </c:pt>
                <c:pt idx="6">
                  <c:v>52000000</c:v>
                </c:pt>
                <c:pt idx="7">
                  <c:v>52000000</c:v>
                </c:pt>
                <c:pt idx="8">
                  <c:v>48000000</c:v>
                </c:pt>
                <c:pt idx="9">
                  <c:v>48000000</c:v>
                </c:pt>
                <c:pt idx="10">
                  <c:v>48000000</c:v>
                </c:pt>
                <c:pt idx="11">
                  <c:v>28000000</c:v>
                </c:pt>
                <c:pt idx="12">
                  <c:v>28000000</c:v>
                </c:pt>
                <c:pt idx="13">
                  <c:v>28000000</c:v>
                </c:pt>
                <c:pt idx="14">
                  <c:v>22000000</c:v>
                </c:pt>
                <c:pt idx="15">
                  <c:v>22000000</c:v>
                </c:pt>
                <c:pt idx="16">
                  <c:v>22000000</c:v>
                </c:pt>
                <c:pt idx="17">
                  <c:v>14000000</c:v>
                </c:pt>
                <c:pt idx="18">
                  <c:v>14000000</c:v>
                </c:pt>
                <c:pt idx="19">
                  <c:v>14000000</c:v>
                </c:pt>
                <c:pt idx="20">
                  <c:v>6000000</c:v>
                </c:pt>
                <c:pt idx="21">
                  <c:v>6000000</c:v>
                </c:pt>
                <c:pt idx="22">
                  <c:v>6000000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9-46B7-9C31-A0A10692D381}"/>
            </c:ext>
          </c:extLst>
        </c:ser>
        <c:ser>
          <c:idx val="2"/>
          <c:order val="2"/>
          <c:tx>
            <c:strRef>
              <c:f>Nedbetalingsplan!$A$22</c:f>
              <c:strCache>
                <c:ptCount val="1"/>
                <c:pt idx="0">
                  <c:v>Restgjeld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Nedbetalingsplan!$C$22:$BB$22</c:f>
              <c:numCache>
                <c:formatCode>#,##0</c:formatCode>
                <c:ptCount val="52"/>
                <c:pt idx="0">
                  <c:v>82411000</c:v>
                </c:pt>
                <c:pt idx="1">
                  <c:v>82411000</c:v>
                </c:pt>
                <c:pt idx="2">
                  <c:v>82411000</c:v>
                </c:pt>
                <c:pt idx="3">
                  <c:v>82411000</c:v>
                </c:pt>
                <c:pt idx="4">
                  <c:v>78411000</c:v>
                </c:pt>
                <c:pt idx="5">
                  <c:v>78411000</c:v>
                </c:pt>
                <c:pt idx="6">
                  <c:v>74411000</c:v>
                </c:pt>
                <c:pt idx="7">
                  <c:v>74411000</c:v>
                </c:pt>
                <c:pt idx="8">
                  <c:v>70411000</c:v>
                </c:pt>
                <c:pt idx="9">
                  <c:v>70411000</c:v>
                </c:pt>
                <c:pt idx="10">
                  <c:v>70411000</c:v>
                </c:pt>
                <c:pt idx="11">
                  <c:v>50411000</c:v>
                </c:pt>
                <c:pt idx="12">
                  <c:v>50411000</c:v>
                </c:pt>
                <c:pt idx="13">
                  <c:v>50411000</c:v>
                </c:pt>
                <c:pt idx="14">
                  <c:v>44411000</c:v>
                </c:pt>
                <c:pt idx="15">
                  <c:v>44411000</c:v>
                </c:pt>
                <c:pt idx="16">
                  <c:v>44411000</c:v>
                </c:pt>
                <c:pt idx="17">
                  <c:v>36411000</c:v>
                </c:pt>
                <c:pt idx="18">
                  <c:v>36411000</c:v>
                </c:pt>
                <c:pt idx="19">
                  <c:v>36411000</c:v>
                </c:pt>
                <c:pt idx="20">
                  <c:v>28411000</c:v>
                </c:pt>
                <c:pt idx="21">
                  <c:v>28411000</c:v>
                </c:pt>
                <c:pt idx="22">
                  <c:v>28411000</c:v>
                </c:pt>
                <c:pt idx="23">
                  <c:v>22411000</c:v>
                </c:pt>
                <c:pt idx="24">
                  <c:v>22411000</c:v>
                </c:pt>
                <c:pt idx="25">
                  <c:v>22411000</c:v>
                </c:pt>
                <c:pt idx="26">
                  <c:v>22411000</c:v>
                </c:pt>
                <c:pt idx="27">
                  <c:v>22411000</c:v>
                </c:pt>
                <c:pt idx="28">
                  <c:v>22411000</c:v>
                </c:pt>
                <c:pt idx="29">
                  <c:v>22411000</c:v>
                </c:pt>
                <c:pt idx="30">
                  <c:v>22411000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B9-46B7-9C31-A0A10692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266056"/>
        <c:axId val="393490024"/>
      </c:lineChart>
      <c:dateAx>
        <c:axId val="279266056"/>
        <c:scaling>
          <c:orientation val="minMax"/>
        </c:scaling>
        <c:delete val="0"/>
        <c:axPos val="b"/>
        <c:numFmt formatCode="[$-414]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3490024"/>
        <c:crosses val="autoZero"/>
        <c:auto val="1"/>
        <c:lblOffset val="100"/>
        <c:baseTimeUnit val="months"/>
      </c:dateAx>
      <c:valAx>
        <c:axId val="39349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26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Nedbetalingsplan!$A$14</c:f>
              <c:strCache>
                <c:ptCount val="1"/>
                <c:pt idx="0">
                  <c:v>Likviditet UB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Nedbetalingsplan!$C$14:$BB$14</c:f>
              <c:numCache>
                <c:formatCode>_("kr"\ * #\ ##0_);_("kr"\ * \(#\ ##0\);_("kr"\ * "-"??_);_(@_)</c:formatCode>
                <c:ptCount val="52"/>
                <c:pt idx="0">
                  <c:v>12725513.125</c:v>
                </c:pt>
                <c:pt idx="1">
                  <c:v>14230966.570703125</c:v>
                </c:pt>
                <c:pt idx="2">
                  <c:v>15737360.924809813</c:v>
                </c:pt>
                <c:pt idx="3">
                  <c:v>17244696.77538782</c:v>
                </c:pt>
                <c:pt idx="4">
                  <c:v>14567333.333333334</c:v>
                </c:pt>
                <c:pt idx="5">
                  <c:v>16335771.250000002</c:v>
                </c:pt>
                <c:pt idx="6">
                  <c:v>14111147.773697916</c:v>
                </c:pt>
                <c:pt idx="7">
                  <c:v>15885133.907723144</c:v>
                </c:pt>
                <c:pt idx="8">
                  <c:v>13666062.116415471</c:v>
                </c:pt>
                <c:pt idx="9">
                  <c:v>15445603.40523823</c:v>
                </c:pt>
                <c:pt idx="10">
                  <c:v>17226256.907366503</c:v>
                </c:pt>
                <c:pt idx="11">
                  <c:v>-962810.01539972425</c:v>
                </c:pt>
                <c:pt idx="12">
                  <c:v>1669754.8950073177</c:v>
                </c:pt>
                <c:pt idx="13">
                  <c:v>4303965.1584833646</c:v>
                </c:pt>
                <c:pt idx="14">
                  <c:v>948571.80337408371</c:v>
                </c:pt>
                <c:pt idx="15">
                  <c:v>3591081.3274178589</c:v>
                </c:pt>
                <c:pt idx="16">
                  <c:v>6235242.4199141618</c:v>
                </c:pt>
                <c:pt idx="17">
                  <c:v>892722.77975994162</c:v>
                </c:pt>
                <c:pt idx="18">
                  <c:v>3546864.064830625</c:v>
                </c:pt>
                <c:pt idx="19">
                  <c:v>6202664.1882044775</c:v>
                </c:pt>
                <c:pt idx="20">
                  <c:v>871790.85332210548</c:v>
                </c:pt>
                <c:pt idx="21">
                  <c:v>3537585.7226054319</c:v>
                </c:pt>
                <c:pt idx="22">
                  <c:v>6205046.7136820601</c:v>
                </c:pt>
                <c:pt idx="23">
                  <c:v>2882924.8678781111</c:v>
                </c:pt>
                <c:pt idx="24">
                  <c:v>5558726.6959205354</c:v>
                </c:pt>
                <c:pt idx="25">
                  <c:v>8236200.9001054857</c:v>
                </c:pt>
                <c:pt idx="26">
                  <c:v>10915348.525668051</c:v>
                </c:pt>
                <c:pt idx="27">
                  <c:v>13596170.618496593</c:v>
                </c:pt>
                <c:pt idx="28">
                  <c:v>16278668.225133153</c:v>
                </c:pt>
                <c:pt idx="29">
                  <c:v>18962842.392773859</c:v>
                </c:pt>
                <c:pt idx="30">
                  <c:v>21648694.169269342</c:v>
                </c:pt>
                <c:pt idx="31">
                  <c:v>1925224.6031251363</c:v>
                </c:pt>
                <c:pt idx="32">
                  <c:v>1926427.8685020895</c:v>
                </c:pt>
                <c:pt idx="33">
                  <c:v>1927631.8859199034</c:v>
                </c:pt>
                <c:pt idx="34">
                  <c:v>1928836.6558486032</c:v>
                </c:pt>
                <c:pt idx="35">
                  <c:v>1930042.1787585085</c:v>
                </c:pt>
                <c:pt idx="36">
                  <c:v>1931248.4551202327</c:v>
                </c:pt>
                <c:pt idx="37">
                  <c:v>1932455.4854046828</c:v>
                </c:pt>
                <c:pt idx="38">
                  <c:v>1933663.2700830607</c:v>
                </c:pt>
                <c:pt idx="39">
                  <c:v>1934871.8096268626</c:v>
                </c:pt>
                <c:pt idx="40">
                  <c:v>1936081.1045078794</c:v>
                </c:pt>
                <c:pt idx="41">
                  <c:v>1937291.1551981969</c:v>
                </c:pt>
                <c:pt idx="42">
                  <c:v>1938501.9621701958</c:v>
                </c:pt>
                <c:pt idx="43">
                  <c:v>1939713.5258965523</c:v>
                </c:pt>
                <c:pt idx="44">
                  <c:v>1940925.8468502376</c:v>
                </c:pt>
                <c:pt idx="45">
                  <c:v>1942138.9255045189</c:v>
                </c:pt>
                <c:pt idx="46">
                  <c:v>1943352.7623329593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4-4B9C-B1A3-FCB9E0C9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617352"/>
        <c:axId val="706615392"/>
      </c:lineChart>
      <c:dateAx>
        <c:axId val="706617352"/>
        <c:scaling>
          <c:orientation val="minMax"/>
        </c:scaling>
        <c:delete val="0"/>
        <c:axPos val="b"/>
        <c:numFmt formatCode="[$-414]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615392"/>
        <c:crosses val="autoZero"/>
        <c:auto val="1"/>
        <c:lblOffset val="100"/>
        <c:baseTimeUnit val="months"/>
      </c:dateAx>
      <c:valAx>
        <c:axId val="70661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61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Innkrevingstid avviklet forskudd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Nedbetalingsplan!$A$63</c:f>
              <c:strCache>
                <c:ptCount val="1"/>
                <c:pt idx="0">
                  <c:v>Andre forpliktelser, forskudd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Nedbetalingsplan!$C$63:$BB$63</c:f>
              <c:numCache>
                <c:formatCode>#,##0</c:formatCode>
                <c:ptCount val="52"/>
                <c:pt idx="0">
                  <c:v>22411000</c:v>
                </c:pt>
                <c:pt idx="1">
                  <c:v>22411000</c:v>
                </c:pt>
                <c:pt idx="2">
                  <c:v>22411000</c:v>
                </c:pt>
                <c:pt idx="3">
                  <c:v>22411000</c:v>
                </c:pt>
                <c:pt idx="4">
                  <c:v>22411000</c:v>
                </c:pt>
                <c:pt idx="5">
                  <c:v>22411000</c:v>
                </c:pt>
                <c:pt idx="6">
                  <c:v>22411000</c:v>
                </c:pt>
                <c:pt idx="7">
                  <c:v>22411000</c:v>
                </c:pt>
                <c:pt idx="8">
                  <c:v>22411000</c:v>
                </c:pt>
                <c:pt idx="9">
                  <c:v>22411000</c:v>
                </c:pt>
                <c:pt idx="10">
                  <c:v>22411000</c:v>
                </c:pt>
                <c:pt idx="11">
                  <c:v>22411000</c:v>
                </c:pt>
                <c:pt idx="12">
                  <c:v>18411000</c:v>
                </c:pt>
                <c:pt idx="13">
                  <c:v>14411000</c:v>
                </c:pt>
                <c:pt idx="14">
                  <c:v>10411000</c:v>
                </c:pt>
                <c:pt idx="15">
                  <c:v>6411000</c:v>
                </c:pt>
                <c:pt idx="16">
                  <c:v>2411000</c:v>
                </c:pt>
                <c:pt idx="17">
                  <c:v>2411000</c:v>
                </c:pt>
                <c:pt idx="18">
                  <c:v>2411000</c:v>
                </c:pt>
                <c:pt idx="19">
                  <c:v>2411000</c:v>
                </c:pt>
                <c:pt idx="20">
                  <c:v>2411000</c:v>
                </c:pt>
                <c:pt idx="21">
                  <c:v>2411000</c:v>
                </c:pt>
                <c:pt idx="22">
                  <c:v>2411000</c:v>
                </c:pt>
                <c:pt idx="23">
                  <c:v>2411000</c:v>
                </c:pt>
                <c:pt idx="24">
                  <c:v>2411000</c:v>
                </c:pt>
                <c:pt idx="25">
                  <c:v>2411000</c:v>
                </c:pt>
                <c:pt idx="26">
                  <c:v>2411000</c:v>
                </c:pt>
                <c:pt idx="27">
                  <c:v>2411000</c:v>
                </c:pt>
                <c:pt idx="28">
                  <c:v>2411000</c:v>
                </c:pt>
                <c:pt idx="29">
                  <c:v>2411000</c:v>
                </c:pt>
                <c:pt idx="30">
                  <c:v>2411000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A-4B27-9079-8DC29D8562FD}"/>
            </c:ext>
          </c:extLst>
        </c:ser>
        <c:ser>
          <c:idx val="1"/>
          <c:order val="1"/>
          <c:tx>
            <c:strRef>
              <c:f>Nedbetalingsplan!$A$64</c:f>
              <c:strCache>
                <c:ptCount val="1"/>
                <c:pt idx="0">
                  <c:v>Sertifikatlån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Nedbetalingsplan!$C$64:$BB$64</c:f>
              <c:numCache>
                <c:formatCode>#,##0</c:formatCode>
                <c:ptCount val="52"/>
                <c:pt idx="0">
                  <c:v>60000000</c:v>
                </c:pt>
                <c:pt idx="1">
                  <c:v>60000000</c:v>
                </c:pt>
                <c:pt idx="2">
                  <c:v>60000000</c:v>
                </c:pt>
                <c:pt idx="3">
                  <c:v>60000000</c:v>
                </c:pt>
                <c:pt idx="4">
                  <c:v>56000000</c:v>
                </c:pt>
                <c:pt idx="5">
                  <c:v>56000000</c:v>
                </c:pt>
                <c:pt idx="6">
                  <c:v>52000000</c:v>
                </c:pt>
                <c:pt idx="7">
                  <c:v>52000000</c:v>
                </c:pt>
                <c:pt idx="8">
                  <c:v>48000000</c:v>
                </c:pt>
                <c:pt idx="9">
                  <c:v>48000000</c:v>
                </c:pt>
                <c:pt idx="10">
                  <c:v>48000000</c:v>
                </c:pt>
                <c:pt idx="11">
                  <c:v>44000000</c:v>
                </c:pt>
                <c:pt idx="12">
                  <c:v>44000000</c:v>
                </c:pt>
                <c:pt idx="13">
                  <c:v>40000000</c:v>
                </c:pt>
                <c:pt idx="14">
                  <c:v>40000000</c:v>
                </c:pt>
                <c:pt idx="15">
                  <c:v>36000000</c:v>
                </c:pt>
                <c:pt idx="16">
                  <c:v>36000000</c:v>
                </c:pt>
                <c:pt idx="17">
                  <c:v>34000000</c:v>
                </c:pt>
                <c:pt idx="18">
                  <c:v>34000000</c:v>
                </c:pt>
                <c:pt idx="19">
                  <c:v>29000000</c:v>
                </c:pt>
                <c:pt idx="20">
                  <c:v>29000000</c:v>
                </c:pt>
                <c:pt idx="21">
                  <c:v>24000000</c:v>
                </c:pt>
                <c:pt idx="22">
                  <c:v>24000000</c:v>
                </c:pt>
                <c:pt idx="23">
                  <c:v>19000000</c:v>
                </c:pt>
                <c:pt idx="24">
                  <c:v>19000000</c:v>
                </c:pt>
                <c:pt idx="25">
                  <c:v>13000000</c:v>
                </c:pt>
                <c:pt idx="26">
                  <c:v>13000000</c:v>
                </c:pt>
                <c:pt idx="27">
                  <c:v>6000000</c:v>
                </c:pt>
                <c:pt idx="28">
                  <c:v>6000000</c:v>
                </c:pt>
                <c:pt idx="29">
                  <c:v>1000000</c:v>
                </c:pt>
                <c:pt idx="30">
                  <c:v>1000000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A-4B27-9079-8DC29D8562FD}"/>
            </c:ext>
          </c:extLst>
        </c:ser>
        <c:ser>
          <c:idx val="2"/>
          <c:order val="2"/>
          <c:tx>
            <c:strRef>
              <c:f>Nedbetalingsplan!$A$65</c:f>
              <c:strCache>
                <c:ptCount val="1"/>
                <c:pt idx="0">
                  <c:v>Restgjeld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Nedbetalingsplan!$C$65:$BB$65</c:f>
              <c:numCache>
                <c:formatCode>#,##0</c:formatCode>
                <c:ptCount val="52"/>
                <c:pt idx="0">
                  <c:v>82411000</c:v>
                </c:pt>
                <c:pt idx="1">
                  <c:v>82411000</c:v>
                </c:pt>
                <c:pt idx="2">
                  <c:v>82411000</c:v>
                </c:pt>
                <c:pt idx="3">
                  <c:v>82411000</c:v>
                </c:pt>
                <c:pt idx="4">
                  <c:v>78411000</c:v>
                </c:pt>
                <c:pt idx="5">
                  <c:v>78411000</c:v>
                </c:pt>
                <c:pt idx="6">
                  <c:v>74411000</c:v>
                </c:pt>
                <c:pt idx="7">
                  <c:v>74411000</c:v>
                </c:pt>
                <c:pt idx="8">
                  <c:v>70411000</c:v>
                </c:pt>
                <c:pt idx="9">
                  <c:v>70411000</c:v>
                </c:pt>
                <c:pt idx="10">
                  <c:v>70411000</c:v>
                </c:pt>
                <c:pt idx="11">
                  <c:v>66411000</c:v>
                </c:pt>
                <c:pt idx="12">
                  <c:v>62411000</c:v>
                </c:pt>
                <c:pt idx="13">
                  <c:v>54411000</c:v>
                </c:pt>
                <c:pt idx="14">
                  <c:v>50411000</c:v>
                </c:pt>
                <c:pt idx="15">
                  <c:v>42411000</c:v>
                </c:pt>
                <c:pt idx="16">
                  <c:v>38411000</c:v>
                </c:pt>
                <c:pt idx="17">
                  <c:v>36411000</c:v>
                </c:pt>
                <c:pt idx="18">
                  <c:v>36411000</c:v>
                </c:pt>
                <c:pt idx="19">
                  <c:v>31411000</c:v>
                </c:pt>
                <c:pt idx="20">
                  <c:v>31411000</c:v>
                </c:pt>
                <c:pt idx="21">
                  <c:v>26411000</c:v>
                </c:pt>
                <c:pt idx="22">
                  <c:v>26411000</c:v>
                </c:pt>
                <c:pt idx="23">
                  <c:v>21411000</c:v>
                </c:pt>
                <c:pt idx="24">
                  <c:v>21411000</c:v>
                </c:pt>
                <c:pt idx="25">
                  <c:v>15411000</c:v>
                </c:pt>
                <c:pt idx="26">
                  <c:v>15411000</c:v>
                </c:pt>
                <c:pt idx="27">
                  <c:v>8411000</c:v>
                </c:pt>
                <c:pt idx="28">
                  <c:v>8411000</c:v>
                </c:pt>
                <c:pt idx="29">
                  <c:v>3411000</c:v>
                </c:pt>
                <c:pt idx="30">
                  <c:v>3411000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A-4B27-9079-8DC29D85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266056"/>
        <c:axId val="393490024"/>
      </c:lineChart>
      <c:dateAx>
        <c:axId val="279266056"/>
        <c:scaling>
          <c:orientation val="minMax"/>
        </c:scaling>
        <c:delete val="0"/>
        <c:axPos val="b"/>
        <c:numFmt formatCode="[$-414]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3490024"/>
        <c:crosses val="autoZero"/>
        <c:auto val="1"/>
        <c:lblOffset val="100"/>
        <c:baseTimeUnit val="months"/>
      </c:dateAx>
      <c:valAx>
        <c:axId val="39349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26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Nedbetalingsplan!$A$57</c:f>
              <c:strCache>
                <c:ptCount val="1"/>
                <c:pt idx="0">
                  <c:v>Likviditet UB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Nedbetalingsplan!$C$5:$BB$5</c:f>
              <c:numCache>
                <c:formatCode>[$-414]mmmm\ yyyy;@</c:formatCode>
                <c:ptCount val="52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  <c:pt idx="25">
                  <c:v>43374</c:v>
                </c:pt>
                <c:pt idx="26">
                  <c:v>43405</c:v>
                </c:pt>
                <c:pt idx="27">
                  <c:v>43435</c:v>
                </c:pt>
                <c:pt idx="28">
                  <c:v>43466</c:v>
                </c:pt>
                <c:pt idx="29">
                  <c:v>43497</c:v>
                </c:pt>
                <c:pt idx="30">
                  <c:v>43525</c:v>
                </c:pt>
                <c:pt idx="31">
                  <c:v>43556</c:v>
                </c:pt>
                <c:pt idx="32">
                  <c:v>43586</c:v>
                </c:pt>
                <c:pt idx="33">
                  <c:v>43617</c:v>
                </c:pt>
                <c:pt idx="34">
                  <c:v>43647</c:v>
                </c:pt>
                <c:pt idx="35">
                  <c:v>43678</c:v>
                </c:pt>
                <c:pt idx="36">
                  <c:v>43709</c:v>
                </c:pt>
                <c:pt idx="37">
                  <c:v>43739</c:v>
                </c:pt>
                <c:pt idx="38">
                  <c:v>43770</c:v>
                </c:pt>
                <c:pt idx="39">
                  <c:v>43800</c:v>
                </c:pt>
                <c:pt idx="40">
                  <c:v>43831</c:v>
                </c:pt>
                <c:pt idx="41">
                  <c:v>43862</c:v>
                </c:pt>
                <c:pt idx="42">
                  <c:v>43891</c:v>
                </c:pt>
                <c:pt idx="43">
                  <c:v>43922</c:v>
                </c:pt>
                <c:pt idx="44">
                  <c:v>43952</c:v>
                </c:pt>
                <c:pt idx="45">
                  <c:v>43983</c:v>
                </c:pt>
                <c:pt idx="46">
                  <c:v>44013</c:v>
                </c:pt>
                <c:pt idx="47">
                  <c:v>44044</c:v>
                </c:pt>
                <c:pt idx="48">
                  <c:v>44075</c:v>
                </c:pt>
                <c:pt idx="49">
                  <c:v>44105</c:v>
                </c:pt>
                <c:pt idx="50">
                  <c:v>44136</c:v>
                </c:pt>
                <c:pt idx="51">
                  <c:v>44166</c:v>
                </c:pt>
              </c:numCache>
            </c:numRef>
          </c:cat>
          <c:val>
            <c:numRef>
              <c:f>Nedbetalingsplan!$C$57:$BB$57</c:f>
              <c:numCache>
                <c:formatCode>_("kr"\ * #\ ##0_);_("kr"\ * \(#\ ##0\);_("kr"\ * "-"??_);_(@_)</c:formatCode>
                <c:ptCount val="52"/>
                <c:pt idx="0">
                  <c:v>12725513.125</c:v>
                </c:pt>
                <c:pt idx="1">
                  <c:v>14230966.570703125</c:v>
                </c:pt>
                <c:pt idx="2">
                  <c:v>15737360.924809813</c:v>
                </c:pt>
                <c:pt idx="3">
                  <c:v>17244696.77538782</c:v>
                </c:pt>
                <c:pt idx="4">
                  <c:v>14567333.333333334</c:v>
                </c:pt>
                <c:pt idx="5">
                  <c:v>16335771.250000002</c:v>
                </c:pt>
                <c:pt idx="6">
                  <c:v>14111147.773697916</c:v>
                </c:pt>
                <c:pt idx="7">
                  <c:v>15885133.907723144</c:v>
                </c:pt>
                <c:pt idx="8">
                  <c:v>13666062.116415471</c:v>
                </c:pt>
                <c:pt idx="9">
                  <c:v>15445603.40523823</c:v>
                </c:pt>
                <c:pt idx="10">
                  <c:v>17226256.907366503</c:v>
                </c:pt>
                <c:pt idx="11">
                  <c:v>15013856.65126694</c:v>
                </c:pt>
                <c:pt idx="12">
                  <c:v>13633073.645007312</c:v>
                </c:pt>
                <c:pt idx="13">
                  <c:v>8257260.9827021081</c:v>
                </c:pt>
                <c:pt idx="14">
                  <c:v>6878088.4374829624</c:v>
                </c:pt>
                <c:pt idx="15">
                  <c:v>1503887.2427563891</c:v>
                </c:pt>
                <c:pt idx="16">
                  <c:v>126327.17228311161</c:v>
                </c:pt>
                <c:pt idx="17">
                  <c:v>750822.79343245504</c:v>
                </c:pt>
                <c:pt idx="18">
                  <c:v>3375708.7243450168</c:v>
                </c:pt>
                <c:pt idx="19">
                  <c:v>1009526.875631066</c:v>
                </c:pt>
                <c:pt idx="20">
                  <c:v>3641866.1632616688</c:v>
                </c:pt>
                <c:pt idx="21">
                  <c:v>1283142.329613707</c:v>
                </c:pt>
                <c:pt idx="22">
                  <c:v>3922944.2935697157</c:v>
                </c:pt>
                <c:pt idx="23">
                  <c:v>1571687.8004198633</c:v>
                </c:pt>
                <c:pt idx="24">
                  <c:v>4218961.7719617924</c:v>
                </c:pt>
                <c:pt idx="25">
                  <c:v>876640.28973593563</c:v>
                </c:pt>
                <c:pt idx="26">
                  <c:v>3532229.856583687</c:v>
                </c:pt>
                <c:pt idx="27">
                  <c:v>-800312.49975594878</c:v>
                </c:pt>
                <c:pt idx="28">
                  <c:v>1864437.3049317037</c:v>
                </c:pt>
                <c:pt idx="29">
                  <c:v>-461855.75508604664</c:v>
                </c:pt>
                <c:pt idx="30">
                  <c:v>2210397.251733691</c:v>
                </c:pt>
                <c:pt idx="31">
                  <c:v>1474778.7500160243</c:v>
                </c:pt>
                <c:pt idx="32">
                  <c:v>4149700.4867347842</c:v>
                </c:pt>
                <c:pt idx="33">
                  <c:v>6826294.0495389933</c:v>
                </c:pt>
                <c:pt idx="34">
                  <c:v>9504560.4833199549</c:v>
                </c:pt>
                <c:pt idx="35">
                  <c:v>12184500.833622029</c:v>
                </c:pt>
                <c:pt idx="36">
                  <c:v>14866116.146643043</c:v>
                </c:pt>
                <c:pt idx="37">
                  <c:v>17549407.469234694</c:v>
                </c:pt>
                <c:pt idx="38">
                  <c:v>20234375.848902967</c:v>
                </c:pt>
                <c:pt idx="39">
                  <c:v>22921022.33380853</c:v>
                </c:pt>
                <c:pt idx="40">
                  <c:v>25609347.972767159</c:v>
                </c:pt>
                <c:pt idx="41">
                  <c:v>28299353.81525014</c:v>
                </c:pt>
                <c:pt idx="42">
                  <c:v>30991040.911384672</c:v>
                </c:pt>
                <c:pt idx="43">
                  <c:v>33684410.31195429</c:v>
                </c:pt>
                <c:pt idx="44">
                  <c:v>36379463.068399258</c:v>
                </c:pt>
                <c:pt idx="45">
                  <c:v>39076200.232817009</c:v>
                </c:pt>
                <c:pt idx="46">
                  <c:v>41774622.857962519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8-4D34-A66F-0BD6B243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617352"/>
        <c:axId val="706615392"/>
      </c:lineChart>
      <c:dateAx>
        <c:axId val="706617352"/>
        <c:scaling>
          <c:orientation val="minMax"/>
        </c:scaling>
        <c:delete val="0"/>
        <c:axPos val="b"/>
        <c:numFmt formatCode="[$-414]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615392"/>
        <c:crosses val="autoZero"/>
        <c:auto val="1"/>
        <c:lblOffset val="100"/>
        <c:baseTimeUnit val="months"/>
      </c:dateAx>
      <c:valAx>
        <c:axId val="70661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r&quot;\ * #\ ##0_);_(&quot;kr&quot;\ * \(#\ ##0\);_(&quot;kr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61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459440</xdr:colOff>
      <xdr:row>23</xdr:row>
      <xdr:rowOff>23530</xdr:rowOff>
    </xdr:from>
    <xdr:to>
      <xdr:col>10</xdr:col>
      <xdr:colOff>661147</xdr:colOff>
      <xdr:row>41</xdr:row>
      <xdr:rowOff>134470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896472</xdr:colOff>
      <xdr:row>23</xdr:row>
      <xdr:rowOff>23531</xdr:rowOff>
    </xdr:from>
    <xdr:to>
      <xdr:col>15</xdr:col>
      <xdr:colOff>963705</xdr:colOff>
      <xdr:row>41</xdr:row>
      <xdr:rowOff>89647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459440</xdr:colOff>
      <xdr:row>66</xdr:row>
      <xdr:rowOff>23530</xdr:rowOff>
    </xdr:from>
    <xdr:to>
      <xdr:col>10</xdr:col>
      <xdr:colOff>661147</xdr:colOff>
      <xdr:row>84</xdr:row>
      <xdr:rowOff>134470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896472</xdr:colOff>
      <xdr:row>66</xdr:row>
      <xdr:rowOff>23531</xdr:rowOff>
    </xdr:from>
    <xdr:to>
      <xdr:col>15</xdr:col>
      <xdr:colOff>963705</xdr:colOff>
      <xdr:row>84</xdr:row>
      <xdr:rowOff>89647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66"/>
  <sheetViews>
    <sheetView tabSelected="1" topLeftCell="A5" zoomScaleNormal="100" workbookViewId="0">
      <pane xSplit="1" topLeftCell="B1" activePane="topRight" state="frozen"/>
      <selection pane="topRight" activeCell="O51" sqref="O51"/>
    </sheetView>
  </sheetViews>
  <sheetFormatPr baseColWidth="10" defaultColWidth="17.7109375" defaultRowHeight="15" x14ac:dyDescent="0.25"/>
  <cols>
    <col min="1" max="2" width="22.7109375" customWidth="1"/>
  </cols>
  <sheetData>
    <row r="3" spans="1:54" ht="23.25" x14ac:dyDescent="0.35">
      <c r="A3" s="12" t="s">
        <v>16</v>
      </c>
      <c r="B3" s="12"/>
      <c r="C3" s="12"/>
      <c r="D3" s="10" t="s">
        <v>5</v>
      </c>
      <c r="E3" s="10" t="s">
        <v>17</v>
      </c>
      <c r="F3" s="10"/>
      <c r="G3" s="10"/>
      <c r="H3" s="10"/>
      <c r="I3" s="18"/>
      <c r="J3" s="10"/>
      <c r="K3" s="10"/>
      <c r="L3" s="11"/>
      <c r="M3" s="11"/>
      <c r="N3" s="11"/>
      <c r="O3" s="11"/>
      <c r="P3" s="8"/>
      <c r="Q3" s="8"/>
    </row>
    <row r="4" spans="1:54" ht="23.25" x14ac:dyDescent="0.35">
      <c r="A4" s="13"/>
      <c r="B4" s="13"/>
      <c r="C4" s="12"/>
      <c r="D4" s="10"/>
      <c r="E4" s="10" t="s">
        <v>8</v>
      </c>
      <c r="G4" s="14">
        <v>0</v>
      </c>
      <c r="H4" s="10" t="s">
        <v>9</v>
      </c>
      <c r="I4" s="22">
        <v>1.7500000000000002E-2</v>
      </c>
      <c r="J4" s="10"/>
      <c r="K4" s="10"/>
      <c r="L4" s="11"/>
      <c r="M4" s="11"/>
      <c r="N4" s="11"/>
      <c r="O4" s="11"/>
      <c r="P4" s="8"/>
      <c r="Q4" s="8"/>
    </row>
    <row r="5" spans="1:54" s="17" customFormat="1" x14ac:dyDescent="0.25">
      <c r="A5" s="15"/>
      <c r="B5" s="15" t="s">
        <v>12</v>
      </c>
      <c r="C5" s="16">
        <v>42614</v>
      </c>
      <c r="D5" s="16">
        <v>42644</v>
      </c>
      <c r="E5" s="16">
        <v>42675</v>
      </c>
      <c r="F5" s="16">
        <v>42705</v>
      </c>
      <c r="G5" s="16">
        <v>42736</v>
      </c>
      <c r="H5" s="16">
        <v>42767</v>
      </c>
      <c r="I5" s="16">
        <v>42795</v>
      </c>
      <c r="J5" s="16">
        <v>42826</v>
      </c>
      <c r="K5" s="16">
        <v>42856</v>
      </c>
      <c r="L5" s="16">
        <v>42887</v>
      </c>
      <c r="M5" s="16">
        <v>42917</v>
      </c>
      <c r="N5" s="16">
        <v>42948</v>
      </c>
      <c r="O5" s="16">
        <v>42979</v>
      </c>
      <c r="P5" s="16">
        <v>43009</v>
      </c>
      <c r="Q5" s="16">
        <v>43040</v>
      </c>
      <c r="R5" s="16">
        <v>43070</v>
      </c>
      <c r="S5" s="16">
        <v>43101</v>
      </c>
      <c r="T5" s="16">
        <v>43132</v>
      </c>
      <c r="U5" s="16">
        <v>43160</v>
      </c>
      <c r="V5" s="16">
        <v>43191</v>
      </c>
      <c r="W5" s="16">
        <v>43221</v>
      </c>
      <c r="X5" s="16">
        <v>43252</v>
      </c>
      <c r="Y5" s="16">
        <v>43282</v>
      </c>
      <c r="Z5" s="16">
        <v>43313</v>
      </c>
      <c r="AA5" s="16">
        <v>43344</v>
      </c>
      <c r="AB5" s="16">
        <v>43374</v>
      </c>
      <c r="AC5" s="16">
        <v>43405</v>
      </c>
      <c r="AD5" s="16">
        <v>43435</v>
      </c>
      <c r="AE5" s="16">
        <v>43466</v>
      </c>
      <c r="AF5" s="16">
        <v>43497</v>
      </c>
      <c r="AG5" s="16">
        <v>43525</v>
      </c>
      <c r="AH5" s="16">
        <v>43556</v>
      </c>
      <c r="AI5" s="16">
        <v>43586</v>
      </c>
      <c r="AJ5" s="16">
        <v>43617</v>
      </c>
      <c r="AK5" s="16">
        <v>43647</v>
      </c>
      <c r="AL5" s="16">
        <v>43678</v>
      </c>
      <c r="AM5" s="16">
        <v>43709</v>
      </c>
      <c r="AN5" s="16">
        <v>43739</v>
      </c>
      <c r="AO5" s="16">
        <v>43770</v>
      </c>
      <c r="AP5" s="16">
        <v>43800</v>
      </c>
      <c r="AQ5" s="16">
        <v>43831</v>
      </c>
      <c r="AR5" s="16">
        <v>43862</v>
      </c>
      <c r="AS5" s="16">
        <v>43891</v>
      </c>
      <c r="AT5" s="16">
        <v>43922</v>
      </c>
      <c r="AU5" s="16">
        <v>43952</v>
      </c>
      <c r="AV5" s="16">
        <v>43983</v>
      </c>
      <c r="AW5" s="16">
        <v>44013</v>
      </c>
      <c r="AX5" s="16">
        <v>44044</v>
      </c>
      <c r="AY5" s="16">
        <v>44075</v>
      </c>
      <c r="AZ5" s="16">
        <v>44105</v>
      </c>
      <c r="BA5" s="16">
        <v>44136</v>
      </c>
      <c r="BB5" s="16">
        <v>44166</v>
      </c>
    </row>
    <row r="7" spans="1:54" x14ac:dyDescent="0.25">
      <c r="A7" t="s">
        <v>11</v>
      </c>
      <c r="C7" s="1">
        <v>11221000</v>
      </c>
      <c r="D7" s="1">
        <f>C14</f>
        <v>12725513.125</v>
      </c>
      <c r="E7" s="1">
        <f>D14</f>
        <v>14230966.570703125</v>
      </c>
      <c r="F7" s="1">
        <f t="shared" ref="F7" si="0">E14</f>
        <v>15737360.924809813</v>
      </c>
      <c r="G7" s="1">
        <v>12800000</v>
      </c>
      <c r="H7" s="1">
        <f t="shared" ref="H7" si="1">G14</f>
        <v>14567333.333333334</v>
      </c>
      <c r="I7" s="1">
        <f t="shared" ref="I7" si="2">H14</f>
        <v>16335771.250000002</v>
      </c>
      <c r="J7" s="1">
        <f t="shared" ref="J7" si="3">I14</f>
        <v>14111147.773697916</v>
      </c>
      <c r="K7" s="1">
        <f t="shared" ref="K7" si="4">J14</f>
        <v>15885133.907723144</v>
      </c>
      <c r="L7" s="1">
        <f t="shared" ref="L7" si="5">K14</f>
        <v>13666062.116415471</v>
      </c>
      <c r="M7" s="1">
        <f t="shared" ref="M7" si="6">L14</f>
        <v>15445603.40523823</v>
      </c>
      <c r="N7" s="1">
        <f t="shared" ref="N7" si="7">M14</f>
        <v>17226256.907366503</v>
      </c>
      <c r="O7" s="1">
        <f t="shared" ref="O7" si="8">N14</f>
        <v>-962810.01539972425</v>
      </c>
      <c r="P7" s="1">
        <f t="shared" ref="P7" si="9">O14</f>
        <v>1669754.8950073177</v>
      </c>
      <c r="Q7" s="1">
        <f t="shared" ref="Q7" si="10">P14</f>
        <v>4303965.1584833646</v>
      </c>
      <c r="R7" s="1">
        <f t="shared" ref="R7" si="11">Q14</f>
        <v>948571.80337408371</v>
      </c>
      <c r="S7" s="1">
        <f t="shared" ref="S7" si="12">R14</f>
        <v>3591081.3274178589</v>
      </c>
      <c r="T7" s="1">
        <f t="shared" ref="T7" si="13">S14</f>
        <v>6235242.4199141618</v>
      </c>
      <c r="U7" s="1">
        <f t="shared" ref="U7" si="14">T14</f>
        <v>892722.77975994162</v>
      </c>
      <c r="V7" s="1">
        <f t="shared" ref="V7" si="15">U14</f>
        <v>3546864.064830625</v>
      </c>
      <c r="W7" s="1">
        <f t="shared" ref="W7" si="16">V14</f>
        <v>6202664.1882044775</v>
      </c>
      <c r="X7" s="1">
        <f t="shared" ref="X7" si="17">W14</f>
        <v>871790.85332210548</v>
      </c>
      <c r="Y7" s="1">
        <f t="shared" ref="Y7" si="18">X14</f>
        <v>3537585.7226054319</v>
      </c>
      <c r="Z7" s="1">
        <f t="shared" ref="Z7" si="19">Y14</f>
        <v>6205046.7136820601</v>
      </c>
      <c r="AA7" s="1">
        <f t="shared" ref="AA7" si="20">Z14</f>
        <v>2882924.8678781111</v>
      </c>
      <c r="AB7" s="1">
        <f t="shared" ref="AB7" si="21">AA14</f>
        <v>5558726.6959205354</v>
      </c>
      <c r="AC7" s="1">
        <f t="shared" ref="AC7" si="22">AB14</f>
        <v>8236200.9001054857</v>
      </c>
      <c r="AD7" s="1">
        <f t="shared" ref="AD7" si="23">AC14</f>
        <v>10915348.525668051</v>
      </c>
      <c r="AE7" s="1">
        <f t="shared" ref="AE7" si="24">AD14</f>
        <v>13596170.618496593</v>
      </c>
      <c r="AF7" s="1">
        <f t="shared" ref="AF7" si="25">AE14</f>
        <v>16278668.225133153</v>
      </c>
      <c r="AG7" s="1">
        <f t="shared" ref="AG7" si="26">AF14</f>
        <v>18962842.392773859</v>
      </c>
      <c r="AH7" s="1">
        <f t="shared" ref="AH7" si="27">AG14</f>
        <v>21648694.169269342</v>
      </c>
      <c r="AI7" s="1">
        <f t="shared" ref="AI7" si="28">AH14</f>
        <v>1925224.6031251363</v>
      </c>
      <c r="AJ7" s="1">
        <f t="shared" ref="AJ7" si="29">AI14</f>
        <v>1926427.8685020895</v>
      </c>
      <c r="AK7" s="1">
        <f t="shared" ref="AK7" si="30">AJ14</f>
        <v>1927631.8859199034</v>
      </c>
      <c r="AL7" s="1">
        <f t="shared" ref="AL7" si="31">AK14</f>
        <v>1928836.6558486032</v>
      </c>
      <c r="AM7" s="1">
        <f t="shared" ref="AM7" si="32">AL14</f>
        <v>1930042.1787585085</v>
      </c>
      <c r="AN7" s="1">
        <f t="shared" ref="AN7" si="33">AM14</f>
        <v>1931248.4551202327</v>
      </c>
      <c r="AO7" s="1">
        <f t="shared" ref="AO7" si="34">AN14</f>
        <v>1932455.4854046828</v>
      </c>
      <c r="AP7" s="1">
        <f t="shared" ref="AP7" si="35">AO14</f>
        <v>1933663.2700830607</v>
      </c>
      <c r="AQ7" s="1">
        <f t="shared" ref="AQ7" si="36">AP14</f>
        <v>1934871.8096268626</v>
      </c>
      <c r="AR7" s="1">
        <f t="shared" ref="AR7" si="37">AQ14</f>
        <v>1936081.1045078794</v>
      </c>
      <c r="AS7" s="1">
        <f t="shared" ref="AS7" si="38">AR14</f>
        <v>1937291.1551981969</v>
      </c>
      <c r="AT7" s="1">
        <f t="shared" ref="AT7" si="39">AS14</f>
        <v>1938501.9621701958</v>
      </c>
      <c r="AU7" s="1">
        <f t="shared" ref="AU7" si="40">AT14</f>
        <v>1939713.5258965523</v>
      </c>
      <c r="AV7" s="1">
        <f>AU14</f>
        <v>1940925.8468502376</v>
      </c>
      <c r="AW7" s="1">
        <f>AV14</f>
        <v>1942138.9255045189</v>
      </c>
      <c r="AX7" s="1">
        <v>0</v>
      </c>
      <c r="AY7" s="1">
        <f t="shared" ref="AY7" si="41">AX14</f>
        <v>0</v>
      </c>
      <c r="AZ7" s="1">
        <f t="shared" ref="AZ7" si="42">AY14</f>
        <v>0</v>
      </c>
      <c r="BA7" s="1">
        <f t="shared" ref="BA7" si="43">AZ14</f>
        <v>0</v>
      </c>
      <c r="BB7" s="1">
        <f t="shared" ref="BB7" si="44">BA14</f>
        <v>0</v>
      </c>
    </row>
    <row r="8" spans="1:54" x14ac:dyDescent="0.25">
      <c r="A8" t="s">
        <v>1</v>
      </c>
      <c r="C8" s="1">
        <v>1585000</v>
      </c>
      <c r="D8" s="1">
        <f t="shared" ref="D8:F8" si="45">C8</f>
        <v>1585000</v>
      </c>
      <c r="E8" s="1">
        <f t="shared" si="45"/>
        <v>1585000</v>
      </c>
      <c r="F8" s="1">
        <f t="shared" si="45"/>
        <v>1585000</v>
      </c>
      <c r="G8" s="1">
        <v>1841000</v>
      </c>
      <c r="H8" s="1">
        <f t="shared" ref="H8" si="46">G8</f>
        <v>1841000</v>
      </c>
      <c r="I8" s="1">
        <f t="shared" ref="I8" si="47">H8</f>
        <v>1841000</v>
      </c>
      <c r="J8" s="1">
        <f t="shared" ref="J8" si="48">I8</f>
        <v>1841000</v>
      </c>
      <c r="K8" s="1">
        <f t="shared" ref="K8" si="49">J8</f>
        <v>1841000</v>
      </c>
      <c r="L8" s="1">
        <f t="shared" ref="L8" si="50">K8</f>
        <v>1841000</v>
      </c>
      <c r="M8" s="1">
        <f t="shared" ref="M8" si="51">L8</f>
        <v>1841000</v>
      </c>
      <c r="N8" s="1">
        <f t="shared" ref="N8" si="52">M8</f>
        <v>1841000</v>
      </c>
      <c r="O8" s="1">
        <f>N8+833000</f>
        <v>2674000</v>
      </c>
      <c r="P8" s="1">
        <f t="shared" ref="P8" si="53">O8</f>
        <v>2674000</v>
      </c>
      <c r="Q8" s="1">
        <f t="shared" ref="Q8" si="54">P8</f>
        <v>2674000</v>
      </c>
      <c r="R8" s="1">
        <f t="shared" ref="R8" si="55">Q8</f>
        <v>2674000</v>
      </c>
      <c r="S8" s="1">
        <f t="shared" ref="S8" si="56">R8</f>
        <v>2674000</v>
      </c>
      <c r="T8" s="1">
        <f t="shared" ref="T8" si="57">S8</f>
        <v>2674000</v>
      </c>
      <c r="U8" s="1">
        <f t="shared" ref="U8" si="58">T8</f>
        <v>2674000</v>
      </c>
      <c r="V8" s="1">
        <f t="shared" ref="V8" si="59">U8</f>
        <v>2674000</v>
      </c>
      <c r="W8" s="1">
        <f t="shared" ref="W8" si="60">V8</f>
        <v>2674000</v>
      </c>
      <c r="X8" s="1">
        <f t="shared" ref="X8" si="61">W8</f>
        <v>2674000</v>
      </c>
      <c r="Y8" s="1">
        <f t="shared" ref="Y8" si="62">X8</f>
        <v>2674000</v>
      </c>
      <c r="Z8" s="1">
        <f t="shared" ref="Z8" si="63">Y8</f>
        <v>2674000</v>
      </c>
      <c r="AA8" s="1">
        <f t="shared" ref="AA8" si="64">Z8</f>
        <v>2674000</v>
      </c>
      <c r="AB8" s="1">
        <f t="shared" ref="AB8" si="65">AA8</f>
        <v>2674000</v>
      </c>
      <c r="AC8" s="1">
        <f t="shared" ref="AC8" si="66">AB8</f>
        <v>2674000</v>
      </c>
      <c r="AD8" s="1">
        <f t="shared" ref="AD8" si="67">AC8</f>
        <v>2674000</v>
      </c>
      <c r="AE8" s="1">
        <f t="shared" ref="AE8" si="68">AD8</f>
        <v>2674000</v>
      </c>
      <c r="AF8" s="1">
        <f t="shared" ref="AF8" si="69">AE8</f>
        <v>2674000</v>
      </c>
      <c r="AG8" s="1">
        <f t="shared" ref="AG8" si="70">AF8</f>
        <v>2674000</v>
      </c>
      <c r="AH8" s="1">
        <f t="shared" ref="AH8" si="71">AG8</f>
        <v>2674000</v>
      </c>
      <c r="AI8" s="1">
        <v>0</v>
      </c>
      <c r="AJ8" s="1">
        <f t="shared" ref="AJ8:AK8" si="72">AI8</f>
        <v>0</v>
      </c>
      <c r="AK8" s="1">
        <f t="shared" si="72"/>
        <v>0</v>
      </c>
      <c r="AL8" s="1">
        <f t="shared" ref="AL8" si="73">AK8</f>
        <v>0</v>
      </c>
      <c r="AM8" s="1">
        <f t="shared" ref="AM8" si="74">AL8</f>
        <v>0</v>
      </c>
      <c r="AN8" s="1">
        <f t="shared" ref="AN8" si="75">AM8</f>
        <v>0</v>
      </c>
      <c r="AO8" s="1">
        <f t="shared" ref="AO8" si="76">AN8</f>
        <v>0</v>
      </c>
      <c r="AP8" s="1">
        <f t="shared" ref="AP8" si="77">AO8</f>
        <v>0</v>
      </c>
      <c r="AQ8" s="1">
        <f t="shared" ref="AQ8" si="78">AP8</f>
        <v>0</v>
      </c>
      <c r="AR8" s="1">
        <f t="shared" ref="AR8" si="79">AQ8</f>
        <v>0</v>
      </c>
      <c r="AS8" s="1">
        <f t="shared" ref="AS8" si="80">AR8</f>
        <v>0</v>
      </c>
      <c r="AT8" s="1">
        <f t="shared" ref="AT8" si="81">AS8</f>
        <v>0</v>
      </c>
      <c r="AU8" s="1">
        <f t="shared" ref="AU8" si="82">AT8</f>
        <v>0</v>
      </c>
      <c r="AV8" s="1">
        <f>AU8</f>
        <v>0</v>
      </c>
      <c r="AW8" s="1">
        <f>AV8</f>
        <v>0</v>
      </c>
      <c r="AX8" s="1">
        <v>0</v>
      </c>
      <c r="AY8" s="1">
        <f t="shared" ref="AY8" si="83">AX8</f>
        <v>0</v>
      </c>
      <c r="AZ8" s="1">
        <f t="shared" ref="AZ8" si="84">AY8</f>
        <v>0</v>
      </c>
      <c r="BA8" s="1">
        <f t="shared" ref="BA8" si="85">AZ8</f>
        <v>0</v>
      </c>
      <c r="BB8" s="1">
        <f t="shared" ref="BB8" si="86">BA8</f>
        <v>0</v>
      </c>
    </row>
    <row r="9" spans="1:54" x14ac:dyDescent="0.25">
      <c r="A9" t="s">
        <v>6</v>
      </c>
      <c r="B9" s="23">
        <f>SUM(C9:BB9)</f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19" customFormat="1" x14ac:dyDescent="0.25">
      <c r="A10" s="19" t="s">
        <v>4</v>
      </c>
      <c r="C10" s="20">
        <f t="shared" ref="C10:AW10" si="87">$I$4</f>
        <v>1.7500000000000002E-2</v>
      </c>
      <c r="D10" s="20">
        <f t="shared" si="87"/>
        <v>1.7500000000000002E-2</v>
      </c>
      <c r="E10" s="20">
        <f t="shared" si="87"/>
        <v>1.7500000000000002E-2</v>
      </c>
      <c r="F10" s="20">
        <f t="shared" si="87"/>
        <v>1.7500000000000002E-2</v>
      </c>
      <c r="G10" s="20">
        <f t="shared" si="87"/>
        <v>1.7500000000000002E-2</v>
      </c>
      <c r="H10" s="20">
        <f t="shared" si="87"/>
        <v>1.7500000000000002E-2</v>
      </c>
      <c r="I10" s="20">
        <f t="shared" si="87"/>
        <v>1.7500000000000002E-2</v>
      </c>
      <c r="J10" s="20">
        <f t="shared" si="87"/>
        <v>1.7500000000000002E-2</v>
      </c>
      <c r="K10" s="20">
        <f t="shared" si="87"/>
        <v>1.7500000000000002E-2</v>
      </c>
      <c r="L10" s="20">
        <f t="shared" si="87"/>
        <v>1.7500000000000002E-2</v>
      </c>
      <c r="M10" s="20">
        <f t="shared" si="87"/>
        <v>1.7500000000000002E-2</v>
      </c>
      <c r="N10" s="20">
        <f t="shared" si="87"/>
        <v>1.7500000000000002E-2</v>
      </c>
      <c r="O10" s="20">
        <f t="shared" si="87"/>
        <v>1.7500000000000002E-2</v>
      </c>
      <c r="P10" s="20">
        <f t="shared" si="87"/>
        <v>1.7500000000000002E-2</v>
      </c>
      <c r="Q10" s="20">
        <f t="shared" si="87"/>
        <v>1.7500000000000002E-2</v>
      </c>
      <c r="R10" s="20">
        <f t="shared" si="87"/>
        <v>1.7500000000000002E-2</v>
      </c>
      <c r="S10" s="20">
        <f t="shared" si="87"/>
        <v>1.7500000000000002E-2</v>
      </c>
      <c r="T10" s="20">
        <f t="shared" si="87"/>
        <v>1.7500000000000002E-2</v>
      </c>
      <c r="U10" s="20">
        <f t="shared" si="87"/>
        <v>1.7500000000000002E-2</v>
      </c>
      <c r="V10" s="20">
        <f t="shared" si="87"/>
        <v>1.7500000000000002E-2</v>
      </c>
      <c r="W10" s="20">
        <f t="shared" si="87"/>
        <v>1.7500000000000002E-2</v>
      </c>
      <c r="X10" s="20">
        <f t="shared" si="87"/>
        <v>1.7500000000000002E-2</v>
      </c>
      <c r="Y10" s="20">
        <f t="shared" si="87"/>
        <v>1.7500000000000002E-2</v>
      </c>
      <c r="Z10" s="20">
        <f t="shared" si="87"/>
        <v>1.7500000000000002E-2</v>
      </c>
      <c r="AA10" s="20">
        <f t="shared" si="87"/>
        <v>1.7500000000000002E-2</v>
      </c>
      <c r="AB10" s="20">
        <f t="shared" si="87"/>
        <v>1.7500000000000002E-2</v>
      </c>
      <c r="AC10" s="20">
        <f t="shared" si="87"/>
        <v>1.7500000000000002E-2</v>
      </c>
      <c r="AD10" s="20">
        <f t="shared" si="87"/>
        <v>1.7500000000000002E-2</v>
      </c>
      <c r="AE10" s="20">
        <f t="shared" si="87"/>
        <v>1.7500000000000002E-2</v>
      </c>
      <c r="AF10" s="20">
        <f t="shared" si="87"/>
        <v>1.7500000000000002E-2</v>
      </c>
      <c r="AG10" s="20">
        <f t="shared" si="87"/>
        <v>1.7500000000000002E-2</v>
      </c>
      <c r="AH10" s="20">
        <f t="shared" si="87"/>
        <v>1.7500000000000002E-2</v>
      </c>
      <c r="AI10" s="20">
        <f t="shared" si="87"/>
        <v>1.7500000000000002E-2</v>
      </c>
      <c r="AJ10" s="20">
        <f t="shared" si="87"/>
        <v>1.7500000000000002E-2</v>
      </c>
      <c r="AK10" s="20">
        <f t="shared" si="87"/>
        <v>1.7500000000000002E-2</v>
      </c>
      <c r="AL10" s="20">
        <f t="shared" si="87"/>
        <v>1.7500000000000002E-2</v>
      </c>
      <c r="AM10" s="20">
        <f t="shared" si="87"/>
        <v>1.7500000000000002E-2</v>
      </c>
      <c r="AN10" s="20">
        <f t="shared" si="87"/>
        <v>1.7500000000000002E-2</v>
      </c>
      <c r="AO10" s="20">
        <f t="shared" si="87"/>
        <v>1.7500000000000002E-2</v>
      </c>
      <c r="AP10" s="20">
        <f t="shared" si="87"/>
        <v>1.7500000000000002E-2</v>
      </c>
      <c r="AQ10" s="20">
        <f t="shared" si="87"/>
        <v>1.7500000000000002E-2</v>
      </c>
      <c r="AR10" s="20">
        <f t="shared" si="87"/>
        <v>1.7500000000000002E-2</v>
      </c>
      <c r="AS10" s="20">
        <f t="shared" si="87"/>
        <v>1.7500000000000002E-2</v>
      </c>
      <c r="AT10" s="20">
        <f t="shared" si="87"/>
        <v>1.7500000000000002E-2</v>
      </c>
      <c r="AU10" s="20">
        <f t="shared" si="87"/>
        <v>1.7500000000000002E-2</v>
      </c>
      <c r="AV10" s="20">
        <f t="shared" si="87"/>
        <v>1.7500000000000002E-2</v>
      </c>
      <c r="AW10" s="20">
        <f t="shared" si="87"/>
        <v>1.7500000000000002E-2</v>
      </c>
      <c r="AX10" s="21"/>
      <c r="AY10" s="20"/>
      <c r="AZ10" s="21"/>
      <c r="BA10" s="21"/>
      <c r="BB10" s="20"/>
    </row>
    <row r="11" spans="1:54" x14ac:dyDescent="0.25">
      <c r="A11" t="s">
        <v>2</v>
      </c>
      <c r="B11" s="23">
        <f>SUM(C11:BB11)</f>
        <v>-1181250.0000000005</v>
      </c>
      <c r="C11" s="1">
        <f>-C21*C10/12</f>
        <v>-87500</v>
      </c>
      <c r="D11" s="1">
        <f>-D21*D10/12</f>
        <v>-87500</v>
      </c>
      <c r="E11" s="1">
        <f t="shared" ref="E11:AF11" si="88">-E21*E10/12</f>
        <v>-87500</v>
      </c>
      <c r="F11" s="1">
        <f t="shared" si="88"/>
        <v>-87500</v>
      </c>
      <c r="G11" s="1">
        <f t="shared" si="88"/>
        <v>-81666.666666666672</v>
      </c>
      <c r="H11" s="1">
        <f t="shared" si="88"/>
        <v>-81666.666666666672</v>
      </c>
      <c r="I11" s="1">
        <f t="shared" si="88"/>
        <v>-75833.333333333343</v>
      </c>
      <c r="J11" s="1">
        <f t="shared" si="88"/>
        <v>-75833.333333333343</v>
      </c>
      <c r="K11" s="1">
        <f t="shared" si="88"/>
        <v>-70000.000000000015</v>
      </c>
      <c r="L11" s="1">
        <f t="shared" si="88"/>
        <v>-70000.000000000015</v>
      </c>
      <c r="M11" s="1">
        <f t="shared" si="88"/>
        <v>-70000.000000000015</v>
      </c>
      <c r="N11" s="1">
        <f t="shared" si="88"/>
        <v>-40833.333333333336</v>
      </c>
      <c r="O11" s="1">
        <f t="shared" si="88"/>
        <v>-40833.333333333336</v>
      </c>
      <c r="P11" s="1">
        <f t="shared" si="88"/>
        <v>-40833.333333333336</v>
      </c>
      <c r="Q11" s="1">
        <f t="shared" si="88"/>
        <v>-32083.333333333339</v>
      </c>
      <c r="R11" s="1">
        <f t="shared" si="88"/>
        <v>-32083.333333333339</v>
      </c>
      <c r="S11" s="1">
        <f t="shared" si="88"/>
        <v>-32083.333333333339</v>
      </c>
      <c r="T11" s="1">
        <f t="shared" si="88"/>
        <v>-20416.666666666668</v>
      </c>
      <c r="U11" s="1">
        <f t="shared" si="88"/>
        <v>-20416.666666666668</v>
      </c>
      <c r="V11" s="1">
        <f t="shared" si="88"/>
        <v>-20416.666666666668</v>
      </c>
      <c r="W11" s="1">
        <f t="shared" si="88"/>
        <v>-8750.0000000000018</v>
      </c>
      <c r="X11" s="1">
        <f t="shared" si="88"/>
        <v>-8750.0000000000018</v>
      </c>
      <c r="Y11" s="1">
        <f t="shared" si="88"/>
        <v>-8750.0000000000018</v>
      </c>
      <c r="Z11" s="1">
        <f t="shared" si="88"/>
        <v>0</v>
      </c>
      <c r="AA11" s="1">
        <f t="shared" si="88"/>
        <v>0</v>
      </c>
      <c r="AB11" s="1">
        <f t="shared" si="88"/>
        <v>0</v>
      </c>
      <c r="AC11" s="1">
        <f t="shared" si="88"/>
        <v>0</v>
      </c>
      <c r="AD11" s="1">
        <f t="shared" si="88"/>
        <v>0</v>
      </c>
      <c r="AE11" s="1">
        <f t="shared" si="88"/>
        <v>0</v>
      </c>
      <c r="AF11" s="1">
        <f t="shared" si="88"/>
        <v>0</v>
      </c>
      <c r="AG11" s="1">
        <f t="shared" ref="AG11:AU11" si="89">-AG21*AG10/12</f>
        <v>0</v>
      </c>
      <c r="AH11" s="1">
        <f t="shared" si="89"/>
        <v>0</v>
      </c>
      <c r="AI11" s="1">
        <f t="shared" si="89"/>
        <v>0</v>
      </c>
      <c r="AJ11" s="1">
        <f t="shared" si="89"/>
        <v>0</v>
      </c>
      <c r="AK11" s="1">
        <f t="shared" si="89"/>
        <v>0</v>
      </c>
      <c r="AL11" s="1">
        <f t="shared" si="89"/>
        <v>0</v>
      </c>
      <c r="AM11" s="1">
        <f t="shared" si="89"/>
        <v>0</v>
      </c>
      <c r="AN11" s="1">
        <f t="shared" si="89"/>
        <v>0</v>
      </c>
      <c r="AO11" s="1">
        <f t="shared" si="89"/>
        <v>0</v>
      </c>
      <c r="AP11" s="1">
        <f t="shared" si="89"/>
        <v>0</v>
      </c>
      <c r="AQ11" s="1">
        <f t="shared" si="89"/>
        <v>0</v>
      </c>
      <c r="AR11" s="1">
        <f t="shared" si="89"/>
        <v>0</v>
      </c>
      <c r="AS11" s="1">
        <f t="shared" si="89"/>
        <v>0</v>
      </c>
      <c r="AT11" s="1">
        <f t="shared" si="89"/>
        <v>0</v>
      </c>
      <c r="AU11" s="1">
        <f t="shared" si="89"/>
        <v>0</v>
      </c>
      <c r="AV11" s="1">
        <f>-AV21*AV10/12</f>
        <v>0</v>
      </c>
      <c r="AW11" s="1">
        <f>-AW21*AW10/12</f>
        <v>0</v>
      </c>
      <c r="AX11" s="1"/>
      <c r="AY11" s="1"/>
      <c r="AZ11" s="1"/>
      <c r="BA11" s="1"/>
      <c r="BB11" s="1"/>
    </row>
    <row r="12" spans="1:54" s="9" customFormat="1" x14ac:dyDescent="0.25">
      <c r="A12" s="9" t="s">
        <v>0</v>
      </c>
      <c r="B12" s="24">
        <f>SUM(C12:BB12)</f>
        <v>211299.53772078198</v>
      </c>
      <c r="C12" s="9">
        <f>((C10-1%)*C7)/12</f>
        <v>7013.1250000000009</v>
      </c>
      <c r="D12" s="9">
        <f t="shared" ref="D12:AW12" si="90">((D10-1%)*D7)/12</f>
        <v>7953.4457031250013</v>
      </c>
      <c r="E12" s="9">
        <f t="shared" si="90"/>
        <v>8894.3541066894541</v>
      </c>
      <c r="F12" s="9">
        <f t="shared" si="90"/>
        <v>9835.850578006135</v>
      </c>
      <c r="G12" s="9">
        <f t="shared" si="90"/>
        <v>8000.0000000000009</v>
      </c>
      <c r="H12" s="9">
        <f t="shared" si="90"/>
        <v>9104.5833333333358</v>
      </c>
      <c r="I12" s="9">
        <f t="shared" si="90"/>
        <v>10209.857031250003</v>
      </c>
      <c r="J12" s="9">
        <f t="shared" si="90"/>
        <v>8819.4673585611999</v>
      </c>
      <c r="K12" s="9">
        <f t="shared" si="90"/>
        <v>9928.2086923269671</v>
      </c>
      <c r="L12" s="9">
        <f t="shared" si="90"/>
        <v>8541.2888227596704</v>
      </c>
      <c r="M12" s="9">
        <f t="shared" si="90"/>
        <v>9653.5021282738944</v>
      </c>
      <c r="N12" s="9">
        <f t="shared" si="90"/>
        <v>10766.410567104067</v>
      </c>
      <c r="O12" s="9">
        <f t="shared" si="90"/>
        <v>-601.75625962482775</v>
      </c>
      <c r="P12" s="9">
        <f t="shared" si="90"/>
        <v>1043.5968093795739</v>
      </c>
      <c r="Q12" s="9">
        <f t="shared" si="90"/>
        <v>2689.9782240521035</v>
      </c>
      <c r="R12" s="9">
        <f t="shared" si="90"/>
        <v>592.85737710880244</v>
      </c>
      <c r="S12" s="9">
        <f t="shared" si="90"/>
        <v>2244.4258296361622</v>
      </c>
      <c r="T12" s="9">
        <f t="shared" si="90"/>
        <v>3897.0265124463517</v>
      </c>
      <c r="U12" s="9">
        <f t="shared" si="90"/>
        <v>557.95173734996365</v>
      </c>
      <c r="V12" s="9">
        <f t="shared" si="90"/>
        <v>2216.7900405191408</v>
      </c>
      <c r="W12" s="9">
        <f t="shared" si="90"/>
        <v>3876.6651176277992</v>
      </c>
      <c r="X12" s="9">
        <f t="shared" si="90"/>
        <v>544.86928332631601</v>
      </c>
      <c r="Y12" s="9">
        <f t="shared" si="90"/>
        <v>2210.9910766283951</v>
      </c>
      <c r="Z12" s="9">
        <f t="shared" si="90"/>
        <v>3878.1541960512882</v>
      </c>
      <c r="AA12" s="9">
        <f t="shared" si="90"/>
        <v>1801.8280424238199</v>
      </c>
      <c r="AB12" s="9">
        <f t="shared" si="90"/>
        <v>3474.2041849503353</v>
      </c>
      <c r="AC12" s="9">
        <f t="shared" si="90"/>
        <v>5147.6255625659296</v>
      </c>
      <c r="AD12" s="9">
        <f t="shared" si="90"/>
        <v>6822.0928285425334</v>
      </c>
      <c r="AE12" s="9">
        <f t="shared" si="90"/>
        <v>8497.6066365603729</v>
      </c>
      <c r="AF12" s="9">
        <f t="shared" si="90"/>
        <v>10174.167640708221</v>
      </c>
      <c r="AG12" s="9">
        <f t="shared" si="90"/>
        <v>11851.776495483666</v>
      </c>
      <c r="AH12" s="9">
        <f t="shared" si="90"/>
        <v>13530.433855793342</v>
      </c>
      <c r="AI12" s="9">
        <f t="shared" si="90"/>
        <v>1203.2653769532105</v>
      </c>
      <c r="AJ12" s="9">
        <f t="shared" si="90"/>
        <v>1204.0174178138061</v>
      </c>
      <c r="AK12" s="9">
        <f t="shared" si="90"/>
        <v>1204.7699286999398</v>
      </c>
      <c r="AL12" s="9">
        <f t="shared" si="90"/>
        <v>1205.5229099053772</v>
      </c>
      <c r="AM12" s="9">
        <f t="shared" si="90"/>
        <v>1206.276361724068</v>
      </c>
      <c r="AN12" s="9">
        <f t="shared" si="90"/>
        <v>1207.0302844501457</v>
      </c>
      <c r="AO12" s="9">
        <f t="shared" si="90"/>
        <v>1207.7846783779271</v>
      </c>
      <c r="AP12" s="9">
        <f t="shared" si="90"/>
        <v>1208.5395438019132</v>
      </c>
      <c r="AQ12" s="9">
        <f t="shared" si="90"/>
        <v>1209.2948810167893</v>
      </c>
      <c r="AR12" s="9">
        <f t="shared" si="90"/>
        <v>1210.0506903174248</v>
      </c>
      <c r="AS12" s="9">
        <f t="shared" si="90"/>
        <v>1210.8069719988732</v>
      </c>
      <c r="AT12" s="9">
        <f t="shared" si="90"/>
        <v>1211.5637263563726</v>
      </c>
      <c r="AU12" s="9">
        <f t="shared" si="90"/>
        <v>1212.3209536853453</v>
      </c>
      <c r="AV12" s="9">
        <f t="shared" si="90"/>
        <v>1213.0786542813987</v>
      </c>
      <c r="AW12" s="9">
        <f t="shared" si="90"/>
        <v>1213.8368284403246</v>
      </c>
      <c r="AX12" s="9">
        <f t="shared" ref="AX12:BB12" si="91">((AX10-2%)*AX7)/12</f>
        <v>0</v>
      </c>
      <c r="AY12" s="9">
        <f t="shared" si="91"/>
        <v>0</v>
      </c>
      <c r="AZ12" s="9">
        <f t="shared" si="91"/>
        <v>0</v>
      </c>
      <c r="BA12" s="9">
        <f t="shared" si="91"/>
        <v>0</v>
      </c>
      <c r="BB12" s="9">
        <f t="shared" si="91"/>
        <v>0</v>
      </c>
    </row>
    <row r="14" spans="1:54" x14ac:dyDescent="0.25">
      <c r="A14" s="2" t="s">
        <v>10</v>
      </c>
      <c r="B14" s="2"/>
      <c r="C14" s="3">
        <f t="shared" ref="C14:N14" si="92">C7+C8+C9+C11+C12+C16+C17</f>
        <v>12725513.125</v>
      </c>
      <c r="D14" s="3">
        <f t="shared" si="92"/>
        <v>14230966.570703125</v>
      </c>
      <c r="E14" s="3">
        <f t="shared" si="92"/>
        <v>15737360.924809813</v>
      </c>
      <c r="F14" s="3">
        <f t="shared" si="92"/>
        <v>17244696.77538782</v>
      </c>
      <c r="G14" s="3">
        <f t="shared" si="92"/>
        <v>14567333.333333334</v>
      </c>
      <c r="H14" s="3">
        <f t="shared" si="92"/>
        <v>16335771.250000002</v>
      </c>
      <c r="I14" s="3">
        <f t="shared" si="92"/>
        <v>14111147.773697916</v>
      </c>
      <c r="J14" s="3">
        <f t="shared" si="92"/>
        <v>15885133.907723144</v>
      </c>
      <c r="K14" s="3">
        <f t="shared" si="92"/>
        <v>13666062.116415471</v>
      </c>
      <c r="L14" s="3">
        <f t="shared" si="92"/>
        <v>15445603.40523823</v>
      </c>
      <c r="M14" s="3">
        <f t="shared" si="92"/>
        <v>17226256.907366503</v>
      </c>
      <c r="N14" s="3">
        <f t="shared" si="92"/>
        <v>-962810.01539972425</v>
      </c>
      <c r="O14" s="3">
        <f t="shared" ref="O14:AF14" si="93">O7+O8+O9+O11+O12+O16+O17</f>
        <v>1669754.8950073177</v>
      </c>
      <c r="P14" s="3">
        <f t="shared" si="93"/>
        <v>4303965.1584833646</v>
      </c>
      <c r="Q14" s="3">
        <f t="shared" si="93"/>
        <v>948571.80337408371</v>
      </c>
      <c r="R14" s="3">
        <f t="shared" si="93"/>
        <v>3591081.3274178589</v>
      </c>
      <c r="S14" s="3">
        <f t="shared" si="93"/>
        <v>6235242.4199141618</v>
      </c>
      <c r="T14" s="3">
        <f>T7+T8+T9+T11+T12+T16+T17</f>
        <v>892722.77975994162</v>
      </c>
      <c r="U14" s="3">
        <f t="shared" si="93"/>
        <v>3546864.064830625</v>
      </c>
      <c r="V14" s="3">
        <f t="shared" si="93"/>
        <v>6202664.1882044775</v>
      </c>
      <c r="W14" s="3">
        <f t="shared" si="93"/>
        <v>871790.85332210548</v>
      </c>
      <c r="X14" s="3">
        <f t="shared" si="93"/>
        <v>3537585.7226054319</v>
      </c>
      <c r="Y14" s="3">
        <f t="shared" si="93"/>
        <v>6205046.7136820601</v>
      </c>
      <c r="Z14" s="3">
        <f t="shared" si="93"/>
        <v>2882924.8678781111</v>
      </c>
      <c r="AA14" s="3">
        <f t="shared" si="93"/>
        <v>5558726.6959205354</v>
      </c>
      <c r="AB14" s="3">
        <f t="shared" si="93"/>
        <v>8236200.9001054857</v>
      </c>
      <c r="AC14" s="3">
        <f t="shared" si="93"/>
        <v>10915348.525668051</v>
      </c>
      <c r="AD14" s="3">
        <f t="shared" si="93"/>
        <v>13596170.618496593</v>
      </c>
      <c r="AE14" s="3">
        <f t="shared" si="93"/>
        <v>16278668.225133153</v>
      </c>
      <c r="AF14" s="3">
        <f t="shared" si="93"/>
        <v>18962842.392773859</v>
      </c>
      <c r="AG14" s="3">
        <f t="shared" ref="AG14:AU14" si="94">AG7+AG8+AG9+AG11+AG12+AG16+AG17</f>
        <v>21648694.169269342</v>
      </c>
      <c r="AH14" s="3">
        <f t="shared" si="94"/>
        <v>1925224.6031251363</v>
      </c>
      <c r="AI14" s="3">
        <f t="shared" si="94"/>
        <v>1926427.8685020895</v>
      </c>
      <c r="AJ14" s="3">
        <f t="shared" si="94"/>
        <v>1927631.8859199034</v>
      </c>
      <c r="AK14" s="3">
        <f t="shared" si="94"/>
        <v>1928836.6558486032</v>
      </c>
      <c r="AL14" s="3">
        <f t="shared" si="94"/>
        <v>1930042.1787585085</v>
      </c>
      <c r="AM14" s="3">
        <f t="shared" si="94"/>
        <v>1931248.4551202327</v>
      </c>
      <c r="AN14" s="3">
        <f t="shared" si="94"/>
        <v>1932455.4854046828</v>
      </c>
      <c r="AO14" s="3">
        <f t="shared" si="94"/>
        <v>1933663.2700830607</v>
      </c>
      <c r="AP14" s="3">
        <f t="shared" si="94"/>
        <v>1934871.8096268626</v>
      </c>
      <c r="AQ14" s="3">
        <f t="shared" si="94"/>
        <v>1936081.1045078794</v>
      </c>
      <c r="AR14" s="3">
        <f t="shared" si="94"/>
        <v>1937291.1551981969</v>
      </c>
      <c r="AS14" s="3">
        <f t="shared" si="94"/>
        <v>1938501.9621701958</v>
      </c>
      <c r="AT14" s="3">
        <f t="shared" si="94"/>
        <v>1939713.5258965523</v>
      </c>
      <c r="AU14" s="3">
        <f t="shared" si="94"/>
        <v>1940925.8468502376</v>
      </c>
      <c r="AV14" s="3">
        <f>AV7+AV8+AV9+AV11+AV12+AV16+AV17</f>
        <v>1942138.9255045189</v>
      </c>
      <c r="AW14" s="3">
        <f>AW7+AW8+AW9+AW11+AW12+AW16+AW17</f>
        <v>1943352.7623329593</v>
      </c>
      <c r="AX14" s="3">
        <f t="shared" ref="AX14:BB14" si="95">AX7+AX8+AX9+AX11+AX12+AX16+AX17</f>
        <v>0</v>
      </c>
      <c r="AY14" s="3">
        <f t="shared" si="95"/>
        <v>0</v>
      </c>
      <c r="AZ14" s="3">
        <f t="shared" si="95"/>
        <v>0</v>
      </c>
      <c r="BA14" s="3">
        <f t="shared" si="95"/>
        <v>0</v>
      </c>
      <c r="BB14" s="3">
        <f t="shared" si="95"/>
        <v>0</v>
      </c>
    </row>
    <row r="16" spans="1:54" s="1" customFormat="1" x14ac:dyDescent="0.25">
      <c r="A16" s="1" t="s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-22411000</v>
      </c>
      <c r="AI16" s="1">
        <v>0</v>
      </c>
      <c r="AJ16" s="1">
        <f>AI16</f>
        <v>0</v>
      </c>
      <c r="AK16" s="1">
        <f t="shared" ref="AK16:AP16" si="96">AJ16</f>
        <v>0</v>
      </c>
      <c r="AL16" s="1">
        <f t="shared" si="96"/>
        <v>0</v>
      </c>
      <c r="AM16" s="1">
        <f t="shared" si="96"/>
        <v>0</v>
      </c>
      <c r="AN16" s="1">
        <f t="shared" si="96"/>
        <v>0</v>
      </c>
      <c r="AO16" s="1">
        <f t="shared" si="96"/>
        <v>0</v>
      </c>
      <c r="AP16" s="1">
        <f t="shared" si="96"/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f t="shared" ref="AV16" si="97">AU16</f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</row>
    <row r="17" spans="1:54" s="1" customFormat="1" x14ac:dyDescent="0.25">
      <c r="A17" s="1" t="s">
        <v>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-4000000</v>
      </c>
      <c r="J17" s="1">
        <v>0</v>
      </c>
      <c r="K17" s="1">
        <v>-4000000</v>
      </c>
      <c r="L17" s="1">
        <v>0</v>
      </c>
      <c r="M17" s="1">
        <v>0</v>
      </c>
      <c r="N17" s="1">
        <v>-20000000</v>
      </c>
      <c r="O17" s="1">
        <v>0</v>
      </c>
      <c r="P17" s="1">
        <v>0</v>
      </c>
      <c r="Q17" s="1">
        <v>-6000000</v>
      </c>
      <c r="R17" s="1">
        <v>0</v>
      </c>
      <c r="S17" s="1">
        <v>0</v>
      </c>
      <c r="T17" s="1">
        <v>-8000000</v>
      </c>
      <c r="U17" s="1">
        <v>0</v>
      </c>
      <c r="V17" s="1">
        <v>0</v>
      </c>
      <c r="W17" s="1">
        <v>-8000000</v>
      </c>
      <c r="X17" s="1">
        <v>0</v>
      </c>
      <c r="Y17" s="1">
        <v>0</v>
      </c>
      <c r="Z17" s="1">
        <v>-6000000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</row>
    <row r="19" spans="1:54" x14ac:dyDescent="0.25">
      <c r="A19" s="4"/>
      <c r="B19" s="4"/>
    </row>
    <row r="20" spans="1:54" x14ac:dyDescent="0.25">
      <c r="A20" s="5" t="s">
        <v>13</v>
      </c>
      <c r="B20" s="5"/>
      <c r="C20" s="6">
        <v>22411000</v>
      </c>
      <c r="D20" s="6">
        <f t="shared" ref="D20:AF20" si="98">C20+D16</f>
        <v>22411000</v>
      </c>
      <c r="E20" s="6">
        <f t="shared" si="98"/>
        <v>22411000</v>
      </c>
      <c r="F20" s="6">
        <f t="shared" si="98"/>
        <v>22411000</v>
      </c>
      <c r="G20" s="6">
        <f t="shared" si="98"/>
        <v>22411000</v>
      </c>
      <c r="H20" s="6">
        <f t="shared" si="98"/>
        <v>22411000</v>
      </c>
      <c r="I20" s="6">
        <f t="shared" si="98"/>
        <v>22411000</v>
      </c>
      <c r="J20" s="6">
        <f t="shared" si="98"/>
        <v>22411000</v>
      </c>
      <c r="K20" s="6">
        <f t="shared" si="98"/>
        <v>22411000</v>
      </c>
      <c r="L20" s="6">
        <f t="shared" si="98"/>
        <v>22411000</v>
      </c>
      <c r="M20" s="6">
        <f t="shared" si="98"/>
        <v>22411000</v>
      </c>
      <c r="N20" s="6">
        <f t="shared" si="98"/>
        <v>22411000</v>
      </c>
      <c r="O20" s="6">
        <f t="shared" si="98"/>
        <v>22411000</v>
      </c>
      <c r="P20" s="6">
        <f t="shared" si="98"/>
        <v>22411000</v>
      </c>
      <c r="Q20" s="6">
        <f t="shared" si="98"/>
        <v>22411000</v>
      </c>
      <c r="R20" s="6">
        <f t="shared" si="98"/>
        <v>22411000</v>
      </c>
      <c r="S20" s="6">
        <f t="shared" si="98"/>
        <v>22411000</v>
      </c>
      <c r="T20" s="6">
        <f t="shared" si="98"/>
        <v>22411000</v>
      </c>
      <c r="U20" s="6">
        <f t="shared" si="98"/>
        <v>22411000</v>
      </c>
      <c r="V20" s="6">
        <f t="shared" si="98"/>
        <v>22411000</v>
      </c>
      <c r="W20" s="6">
        <f t="shared" si="98"/>
        <v>22411000</v>
      </c>
      <c r="X20" s="6">
        <f t="shared" si="98"/>
        <v>22411000</v>
      </c>
      <c r="Y20" s="6">
        <f t="shared" si="98"/>
        <v>22411000</v>
      </c>
      <c r="Z20" s="6">
        <f t="shared" si="98"/>
        <v>22411000</v>
      </c>
      <c r="AA20" s="6">
        <f t="shared" si="98"/>
        <v>22411000</v>
      </c>
      <c r="AB20" s="6">
        <f t="shared" si="98"/>
        <v>22411000</v>
      </c>
      <c r="AC20" s="6">
        <f t="shared" si="98"/>
        <v>22411000</v>
      </c>
      <c r="AD20" s="6">
        <f t="shared" si="98"/>
        <v>22411000</v>
      </c>
      <c r="AE20" s="6">
        <f t="shared" si="98"/>
        <v>22411000</v>
      </c>
      <c r="AF20" s="6">
        <f t="shared" si="98"/>
        <v>22411000</v>
      </c>
      <c r="AG20" s="6">
        <f t="shared" ref="AG20:AG21" si="99">AF20+AG16</f>
        <v>22411000</v>
      </c>
      <c r="AH20" s="6">
        <f t="shared" ref="AH20:AH21" si="100">AG20+AH16</f>
        <v>0</v>
      </c>
      <c r="AI20" s="6">
        <f t="shared" ref="AI20:AI21" si="101">AH20+AI16</f>
        <v>0</v>
      </c>
      <c r="AJ20" s="6">
        <f t="shared" ref="AJ20:AJ21" si="102">AI20+AJ16</f>
        <v>0</v>
      </c>
      <c r="AK20" s="6">
        <f t="shared" ref="AK20:AK21" si="103">AJ20+AK16</f>
        <v>0</v>
      </c>
      <c r="AL20" s="6">
        <f t="shared" ref="AL20:AL21" si="104">AK20+AL16</f>
        <v>0</v>
      </c>
      <c r="AM20" s="6">
        <f t="shared" ref="AM20:AM21" si="105">AL20+AM16</f>
        <v>0</v>
      </c>
      <c r="AN20" s="6">
        <f t="shared" ref="AN20:AN21" si="106">AM20+AN16</f>
        <v>0</v>
      </c>
      <c r="AO20" s="6">
        <f t="shared" ref="AO20:AO21" si="107">AN20+AO16</f>
        <v>0</v>
      </c>
      <c r="AP20" s="6">
        <f t="shared" ref="AP20:AP21" si="108">AO20+AP16</f>
        <v>0</v>
      </c>
      <c r="AQ20" s="6">
        <f t="shared" ref="AQ20:AQ21" si="109">AP20+AQ16</f>
        <v>0</v>
      </c>
      <c r="AR20" s="6">
        <f t="shared" ref="AR20:AR21" si="110">AQ20+AR16</f>
        <v>0</v>
      </c>
      <c r="AS20" s="6">
        <f t="shared" ref="AS20:AS21" si="111">AR20+AS16</f>
        <v>0</v>
      </c>
      <c r="AT20" s="6">
        <f t="shared" ref="AT20:AT21" si="112">AS20+AT16</f>
        <v>0</v>
      </c>
      <c r="AU20" s="6">
        <f t="shared" ref="AU20:AU21" si="113">AT20+AU16</f>
        <v>0</v>
      </c>
      <c r="AV20" s="6">
        <f t="shared" ref="AV20:AW21" si="114">AU20+AV16</f>
        <v>0</v>
      </c>
      <c r="AW20" s="6">
        <f>AV20+AW16</f>
        <v>0</v>
      </c>
      <c r="AX20" s="6">
        <f t="shared" ref="AX20:BB20" si="115">AW20+AX16</f>
        <v>0</v>
      </c>
      <c r="AY20" s="6">
        <f t="shared" si="115"/>
        <v>0</v>
      </c>
      <c r="AZ20" s="6">
        <f t="shared" si="115"/>
        <v>0</v>
      </c>
      <c r="BA20" s="6">
        <f t="shared" si="115"/>
        <v>0</v>
      </c>
      <c r="BB20" s="6">
        <f t="shared" si="115"/>
        <v>0</v>
      </c>
    </row>
    <row r="21" spans="1:54" x14ac:dyDescent="0.25">
      <c r="A21" s="5" t="s">
        <v>3</v>
      </c>
      <c r="B21" s="5"/>
      <c r="C21" s="6">
        <v>60000000</v>
      </c>
      <c r="D21" s="6">
        <f t="shared" ref="D21:AF21" si="116">C21+D17</f>
        <v>60000000</v>
      </c>
      <c r="E21" s="6">
        <f t="shared" si="116"/>
        <v>60000000</v>
      </c>
      <c r="F21" s="6">
        <f t="shared" si="116"/>
        <v>60000000</v>
      </c>
      <c r="G21" s="6">
        <v>56000000</v>
      </c>
      <c r="H21" s="6">
        <f t="shared" si="116"/>
        <v>56000000</v>
      </c>
      <c r="I21" s="6">
        <f t="shared" si="116"/>
        <v>52000000</v>
      </c>
      <c r="J21" s="6">
        <f t="shared" si="116"/>
        <v>52000000</v>
      </c>
      <c r="K21" s="6">
        <f t="shared" si="116"/>
        <v>48000000</v>
      </c>
      <c r="L21" s="6">
        <f t="shared" si="116"/>
        <v>48000000</v>
      </c>
      <c r="M21" s="6">
        <f t="shared" si="116"/>
        <v>48000000</v>
      </c>
      <c r="N21" s="6">
        <f t="shared" si="116"/>
        <v>28000000</v>
      </c>
      <c r="O21" s="6">
        <f t="shared" si="116"/>
        <v>28000000</v>
      </c>
      <c r="P21" s="6">
        <f t="shared" si="116"/>
        <v>28000000</v>
      </c>
      <c r="Q21" s="6">
        <f t="shared" si="116"/>
        <v>22000000</v>
      </c>
      <c r="R21" s="6">
        <f t="shared" si="116"/>
        <v>22000000</v>
      </c>
      <c r="S21" s="6">
        <f t="shared" si="116"/>
        <v>22000000</v>
      </c>
      <c r="T21" s="6">
        <f t="shared" si="116"/>
        <v>14000000</v>
      </c>
      <c r="U21" s="6">
        <f t="shared" si="116"/>
        <v>14000000</v>
      </c>
      <c r="V21" s="6">
        <f t="shared" si="116"/>
        <v>14000000</v>
      </c>
      <c r="W21" s="6">
        <f t="shared" si="116"/>
        <v>6000000</v>
      </c>
      <c r="X21" s="6">
        <f t="shared" si="116"/>
        <v>6000000</v>
      </c>
      <c r="Y21" s="6">
        <f t="shared" si="116"/>
        <v>6000000</v>
      </c>
      <c r="Z21" s="6">
        <f t="shared" si="116"/>
        <v>0</v>
      </c>
      <c r="AA21" s="6">
        <f t="shared" si="116"/>
        <v>0</v>
      </c>
      <c r="AB21" s="6">
        <f t="shared" si="116"/>
        <v>0</v>
      </c>
      <c r="AC21" s="6">
        <f t="shared" si="116"/>
        <v>0</v>
      </c>
      <c r="AD21" s="6">
        <f t="shared" si="116"/>
        <v>0</v>
      </c>
      <c r="AE21" s="6">
        <f t="shared" si="116"/>
        <v>0</v>
      </c>
      <c r="AF21" s="6">
        <f t="shared" si="116"/>
        <v>0</v>
      </c>
      <c r="AG21" s="6">
        <f t="shared" si="99"/>
        <v>0</v>
      </c>
      <c r="AH21" s="6">
        <f t="shared" si="100"/>
        <v>0</v>
      </c>
      <c r="AI21" s="6">
        <f t="shared" si="101"/>
        <v>0</v>
      </c>
      <c r="AJ21" s="6">
        <f t="shared" si="102"/>
        <v>0</v>
      </c>
      <c r="AK21" s="6">
        <f t="shared" si="103"/>
        <v>0</v>
      </c>
      <c r="AL21" s="6">
        <f t="shared" si="104"/>
        <v>0</v>
      </c>
      <c r="AM21" s="6">
        <f t="shared" si="105"/>
        <v>0</v>
      </c>
      <c r="AN21" s="6">
        <f t="shared" si="106"/>
        <v>0</v>
      </c>
      <c r="AO21" s="6">
        <f t="shared" si="107"/>
        <v>0</v>
      </c>
      <c r="AP21" s="6">
        <f t="shared" si="108"/>
        <v>0</v>
      </c>
      <c r="AQ21" s="6">
        <f t="shared" si="109"/>
        <v>0</v>
      </c>
      <c r="AR21" s="6">
        <f t="shared" si="110"/>
        <v>0</v>
      </c>
      <c r="AS21" s="6">
        <f t="shared" si="111"/>
        <v>0</v>
      </c>
      <c r="AT21" s="6">
        <f t="shared" si="112"/>
        <v>0</v>
      </c>
      <c r="AU21" s="6">
        <f t="shared" si="113"/>
        <v>0</v>
      </c>
      <c r="AV21" s="6">
        <f t="shared" si="114"/>
        <v>0</v>
      </c>
      <c r="AW21" s="6">
        <f t="shared" si="114"/>
        <v>0</v>
      </c>
      <c r="AX21" s="6">
        <f t="shared" ref="AX21:BB21" si="117">AW21+AX17+AX12</f>
        <v>0</v>
      </c>
      <c r="AY21" s="6">
        <f t="shared" si="117"/>
        <v>0</v>
      </c>
      <c r="AZ21" s="6">
        <f t="shared" si="117"/>
        <v>0</v>
      </c>
      <c r="BA21" s="6">
        <f t="shared" si="117"/>
        <v>0</v>
      </c>
      <c r="BB21" s="6">
        <f t="shared" si="117"/>
        <v>0</v>
      </c>
    </row>
    <row r="22" spans="1:54" x14ac:dyDescent="0.25">
      <c r="A22" s="5" t="s">
        <v>14</v>
      </c>
      <c r="B22" s="5"/>
      <c r="C22" s="7">
        <f t="shared" ref="C22:AF22" si="118">SUM(C20:C21)</f>
        <v>82411000</v>
      </c>
      <c r="D22" s="7">
        <f t="shared" si="118"/>
        <v>82411000</v>
      </c>
      <c r="E22" s="7">
        <f t="shared" si="118"/>
        <v>82411000</v>
      </c>
      <c r="F22" s="7">
        <f t="shared" si="118"/>
        <v>82411000</v>
      </c>
      <c r="G22" s="7">
        <f t="shared" si="118"/>
        <v>78411000</v>
      </c>
      <c r="H22" s="7">
        <f t="shared" si="118"/>
        <v>78411000</v>
      </c>
      <c r="I22" s="7">
        <f t="shared" si="118"/>
        <v>74411000</v>
      </c>
      <c r="J22" s="7">
        <f t="shared" si="118"/>
        <v>74411000</v>
      </c>
      <c r="K22" s="7">
        <f t="shared" si="118"/>
        <v>70411000</v>
      </c>
      <c r="L22" s="7">
        <f t="shared" si="118"/>
        <v>70411000</v>
      </c>
      <c r="M22" s="7">
        <f t="shared" si="118"/>
        <v>70411000</v>
      </c>
      <c r="N22" s="7">
        <f t="shared" si="118"/>
        <v>50411000</v>
      </c>
      <c r="O22" s="7">
        <f t="shared" si="118"/>
        <v>50411000</v>
      </c>
      <c r="P22" s="7">
        <f t="shared" si="118"/>
        <v>50411000</v>
      </c>
      <c r="Q22" s="7">
        <f t="shared" si="118"/>
        <v>44411000</v>
      </c>
      <c r="R22" s="7">
        <f t="shared" si="118"/>
        <v>44411000</v>
      </c>
      <c r="S22" s="7">
        <f t="shared" si="118"/>
        <v>44411000</v>
      </c>
      <c r="T22" s="7">
        <f t="shared" si="118"/>
        <v>36411000</v>
      </c>
      <c r="U22" s="7">
        <f t="shared" si="118"/>
        <v>36411000</v>
      </c>
      <c r="V22" s="7">
        <f t="shared" si="118"/>
        <v>36411000</v>
      </c>
      <c r="W22" s="7">
        <f t="shared" si="118"/>
        <v>28411000</v>
      </c>
      <c r="X22" s="7">
        <f t="shared" si="118"/>
        <v>28411000</v>
      </c>
      <c r="Y22" s="7">
        <f t="shared" si="118"/>
        <v>28411000</v>
      </c>
      <c r="Z22" s="7">
        <f t="shared" si="118"/>
        <v>22411000</v>
      </c>
      <c r="AA22" s="7">
        <f t="shared" si="118"/>
        <v>22411000</v>
      </c>
      <c r="AB22" s="7">
        <f t="shared" si="118"/>
        <v>22411000</v>
      </c>
      <c r="AC22" s="7">
        <f t="shared" si="118"/>
        <v>22411000</v>
      </c>
      <c r="AD22" s="7">
        <f t="shared" si="118"/>
        <v>22411000</v>
      </c>
      <c r="AE22" s="7">
        <f t="shared" si="118"/>
        <v>22411000</v>
      </c>
      <c r="AF22" s="7">
        <f t="shared" si="118"/>
        <v>22411000</v>
      </c>
      <c r="AG22" s="7">
        <f t="shared" ref="AG22:AV22" si="119">SUM(AG20:AG21)</f>
        <v>22411000</v>
      </c>
      <c r="AH22" s="7">
        <f t="shared" si="119"/>
        <v>0</v>
      </c>
      <c r="AI22" s="7">
        <f t="shared" si="119"/>
        <v>0</v>
      </c>
      <c r="AJ22" s="7">
        <f t="shared" si="119"/>
        <v>0</v>
      </c>
      <c r="AK22" s="7">
        <f t="shared" si="119"/>
        <v>0</v>
      </c>
      <c r="AL22" s="7">
        <f t="shared" si="119"/>
        <v>0</v>
      </c>
      <c r="AM22" s="7">
        <f t="shared" si="119"/>
        <v>0</v>
      </c>
      <c r="AN22" s="7">
        <f t="shared" si="119"/>
        <v>0</v>
      </c>
      <c r="AO22" s="7">
        <f t="shared" si="119"/>
        <v>0</v>
      </c>
      <c r="AP22" s="7">
        <f t="shared" si="119"/>
        <v>0</v>
      </c>
      <c r="AQ22" s="7">
        <f t="shared" si="119"/>
        <v>0</v>
      </c>
      <c r="AR22" s="7">
        <f t="shared" si="119"/>
        <v>0</v>
      </c>
      <c r="AS22" s="7">
        <f t="shared" si="119"/>
        <v>0</v>
      </c>
      <c r="AT22" s="7">
        <f t="shared" si="119"/>
        <v>0</v>
      </c>
      <c r="AU22" s="7">
        <f t="shared" si="119"/>
        <v>0</v>
      </c>
      <c r="AV22" s="7">
        <f t="shared" si="119"/>
        <v>0</v>
      </c>
      <c r="AW22" s="7">
        <f t="shared" ref="AW22" si="120">SUM(AW20:AW21)</f>
        <v>0</v>
      </c>
      <c r="AX22" s="7">
        <f t="shared" ref="AX22:BB22" si="121">SUM(AX20:AX21)</f>
        <v>0</v>
      </c>
      <c r="AY22" s="7">
        <f t="shared" si="121"/>
        <v>0</v>
      </c>
      <c r="AZ22" s="7">
        <f t="shared" si="121"/>
        <v>0</v>
      </c>
      <c r="BA22" s="7">
        <f t="shared" si="121"/>
        <v>0</v>
      </c>
      <c r="BB22" s="7">
        <f t="shared" si="121"/>
        <v>0</v>
      </c>
    </row>
    <row r="23" spans="1:5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46" spans="1:54" ht="23.25" x14ac:dyDescent="0.35">
      <c r="A46" s="12" t="s">
        <v>16</v>
      </c>
      <c r="B46" s="12"/>
      <c r="C46" s="12"/>
      <c r="D46" s="10" t="s">
        <v>5</v>
      </c>
      <c r="E46" s="10" t="s">
        <v>18</v>
      </c>
      <c r="F46" s="10"/>
      <c r="G46" s="10"/>
      <c r="H46" s="10"/>
      <c r="I46" s="18"/>
      <c r="J46" s="10"/>
      <c r="K46" s="10"/>
      <c r="L46" s="11"/>
      <c r="M46" s="11"/>
      <c r="N46" s="11"/>
      <c r="O46" s="11"/>
      <c r="P46" s="8"/>
      <c r="Q46" s="8"/>
    </row>
    <row r="47" spans="1:54" ht="23.25" x14ac:dyDescent="0.35">
      <c r="A47" s="13"/>
      <c r="B47" s="13"/>
      <c r="C47" s="12"/>
      <c r="D47" s="10"/>
      <c r="E47" s="10" t="s">
        <v>8</v>
      </c>
      <c r="G47" s="14">
        <v>0</v>
      </c>
      <c r="H47" s="10" t="s">
        <v>9</v>
      </c>
      <c r="I47" s="22">
        <v>1.7500000000000002E-2</v>
      </c>
      <c r="J47" s="10"/>
      <c r="K47" s="10"/>
      <c r="L47" s="11"/>
      <c r="M47" s="11"/>
      <c r="N47" s="11"/>
      <c r="O47" s="11"/>
      <c r="P47" s="8"/>
      <c r="Q47" s="8"/>
    </row>
    <row r="48" spans="1:54" s="17" customFormat="1" x14ac:dyDescent="0.25">
      <c r="A48" s="15"/>
      <c r="B48" s="15" t="s">
        <v>12</v>
      </c>
      <c r="C48" s="16">
        <v>42614</v>
      </c>
      <c r="D48" s="16">
        <v>42644</v>
      </c>
      <c r="E48" s="16">
        <v>42675</v>
      </c>
      <c r="F48" s="16">
        <v>42705</v>
      </c>
      <c r="G48" s="16">
        <v>42736</v>
      </c>
      <c r="H48" s="16">
        <v>42767</v>
      </c>
      <c r="I48" s="16">
        <v>42795</v>
      </c>
      <c r="J48" s="16">
        <v>42826</v>
      </c>
      <c r="K48" s="16">
        <v>42856</v>
      </c>
      <c r="L48" s="16">
        <v>42887</v>
      </c>
      <c r="M48" s="16">
        <v>42917</v>
      </c>
      <c r="N48" s="16">
        <v>42948</v>
      </c>
      <c r="O48" s="16">
        <v>42979</v>
      </c>
      <c r="P48" s="16">
        <v>43009</v>
      </c>
      <c r="Q48" s="16">
        <v>43040</v>
      </c>
      <c r="R48" s="16">
        <v>43070</v>
      </c>
      <c r="S48" s="16">
        <v>43101</v>
      </c>
      <c r="T48" s="16">
        <v>43132</v>
      </c>
      <c r="U48" s="16">
        <v>43160</v>
      </c>
      <c r="V48" s="16">
        <v>43191</v>
      </c>
      <c r="W48" s="16">
        <v>43221</v>
      </c>
      <c r="X48" s="16">
        <v>43252</v>
      </c>
      <c r="Y48" s="16">
        <v>43282</v>
      </c>
      <c r="Z48" s="16">
        <v>43313</v>
      </c>
      <c r="AA48" s="16">
        <v>43344</v>
      </c>
      <c r="AB48" s="16">
        <v>43374</v>
      </c>
      <c r="AC48" s="16">
        <v>43405</v>
      </c>
      <c r="AD48" s="16">
        <v>43435</v>
      </c>
      <c r="AE48" s="16">
        <v>43466</v>
      </c>
      <c r="AF48" s="16">
        <v>43497</v>
      </c>
      <c r="AG48" s="16">
        <v>43525</v>
      </c>
      <c r="AH48" s="16">
        <v>43556</v>
      </c>
      <c r="AI48" s="16">
        <v>43586</v>
      </c>
      <c r="AJ48" s="16">
        <v>43617</v>
      </c>
      <c r="AK48" s="16">
        <v>43647</v>
      </c>
      <c r="AL48" s="16">
        <v>43678</v>
      </c>
      <c r="AM48" s="16">
        <v>43709</v>
      </c>
      <c r="AN48" s="16">
        <v>43739</v>
      </c>
      <c r="AO48" s="16">
        <v>43770</v>
      </c>
      <c r="AP48" s="16">
        <v>43800</v>
      </c>
      <c r="AQ48" s="16">
        <v>43831</v>
      </c>
      <c r="AR48" s="16">
        <v>43862</v>
      </c>
      <c r="AS48" s="16">
        <v>43891</v>
      </c>
      <c r="AT48" s="16">
        <v>43922</v>
      </c>
      <c r="AU48" s="16">
        <v>43952</v>
      </c>
      <c r="AV48" s="16">
        <v>43983</v>
      </c>
      <c r="AW48" s="16">
        <v>44013</v>
      </c>
      <c r="AX48" s="16">
        <v>44044</v>
      </c>
      <c r="AY48" s="16">
        <v>44075</v>
      </c>
      <c r="AZ48" s="16">
        <v>44105</v>
      </c>
      <c r="BA48" s="16">
        <v>44136</v>
      </c>
      <c r="BB48" s="16">
        <v>44166</v>
      </c>
    </row>
    <row r="50" spans="1:54" x14ac:dyDescent="0.25">
      <c r="A50" t="s">
        <v>11</v>
      </c>
      <c r="C50" s="1">
        <v>11221000</v>
      </c>
      <c r="D50" s="1">
        <f>C57</f>
        <v>12725513.125</v>
      </c>
      <c r="E50" s="1">
        <f>D57</f>
        <v>14230966.570703125</v>
      </c>
      <c r="F50" s="1">
        <f t="shared" ref="F50" si="122">E57</f>
        <v>15737360.924809813</v>
      </c>
      <c r="G50" s="1">
        <v>12800000</v>
      </c>
      <c r="H50" s="1">
        <f t="shared" ref="H50" si="123">G57</f>
        <v>14567333.333333334</v>
      </c>
      <c r="I50" s="1">
        <f t="shared" ref="I50" si="124">H57</f>
        <v>16335771.250000002</v>
      </c>
      <c r="J50" s="1">
        <f t="shared" ref="J50" si="125">I57</f>
        <v>14111147.773697916</v>
      </c>
      <c r="K50" s="1">
        <f t="shared" ref="K50" si="126">J57</f>
        <v>15885133.907723144</v>
      </c>
      <c r="L50" s="1">
        <f t="shared" ref="L50" si="127">K57</f>
        <v>13666062.116415471</v>
      </c>
      <c r="M50" s="1">
        <f t="shared" ref="M50" si="128">L57</f>
        <v>15445603.40523823</v>
      </c>
      <c r="N50" s="1">
        <f t="shared" ref="N50" si="129">M57</f>
        <v>17226256.907366503</v>
      </c>
      <c r="O50" s="1">
        <f t="shared" ref="O50" si="130">N57</f>
        <v>15013856.65126694</v>
      </c>
      <c r="P50" s="1">
        <f t="shared" ref="P50" si="131">O57</f>
        <v>13633073.645007312</v>
      </c>
      <c r="Q50" s="1">
        <f t="shared" ref="Q50" si="132">P57</f>
        <v>8257260.9827021081</v>
      </c>
      <c r="R50" s="1">
        <f t="shared" ref="R50" si="133">Q57</f>
        <v>6878088.4374829624</v>
      </c>
      <c r="S50" s="1">
        <f t="shared" ref="S50" si="134">R57</f>
        <v>1503887.2427563891</v>
      </c>
      <c r="T50" s="1">
        <f t="shared" ref="T50" si="135">S57</f>
        <v>126327.17228311161</v>
      </c>
      <c r="U50" s="1">
        <f t="shared" ref="U50" si="136">T57</f>
        <v>750822.79343245504</v>
      </c>
      <c r="V50" s="1">
        <f t="shared" ref="V50" si="137">U57</f>
        <v>3375708.7243450168</v>
      </c>
      <c r="W50" s="1">
        <f t="shared" ref="W50" si="138">V57</f>
        <v>1009526.875631066</v>
      </c>
      <c r="X50" s="1">
        <f t="shared" ref="X50" si="139">W57</f>
        <v>3641866.1632616688</v>
      </c>
      <c r="Y50" s="1">
        <f>X57</f>
        <v>1283142.329613707</v>
      </c>
      <c r="Z50" s="1">
        <f t="shared" ref="Z50" si="140">Y57</f>
        <v>3922944.2935697157</v>
      </c>
      <c r="AA50" s="1">
        <f t="shared" ref="AA50" si="141">Z57</f>
        <v>1571687.8004198633</v>
      </c>
      <c r="AB50" s="1">
        <f t="shared" ref="AB50" si="142">AA57</f>
        <v>4218961.7719617924</v>
      </c>
      <c r="AC50" s="1">
        <f t="shared" ref="AC50" si="143">AB57</f>
        <v>876640.28973593563</v>
      </c>
      <c r="AD50" s="1">
        <f t="shared" ref="AD50" si="144">AC57</f>
        <v>3532229.856583687</v>
      </c>
      <c r="AE50" s="1">
        <f t="shared" ref="AE50" si="145">AD57</f>
        <v>-800312.49975594878</v>
      </c>
      <c r="AF50" s="1">
        <f t="shared" ref="AF50" si="146">AE57</f>
        <v>1864437.3049317037</v>
      </c>
      <c r="AG50" s="1">
        <f t="shared" ref="AG50" si="147">AF57</f>
        <v>-461855.75508604664</v>
      </c>
      <c r="AH50" s="1">
        <f t="shared" ref="AH50" si="148">AG57</f>
        <v>2210397.251733691</v>
      </c>
      <c r="AI50" s="1">
        <f t="shared" ref="AI50" si="149">AH57</f>
        <v>1474778.7500160243</v>
      </c>
      <c r="AJ50" s="1">
        <f t="shared" ref="AJ50" si="150">AI57</f>
        <v>4149700.4867347842</v>
      </c>
      <c r="AK50" s="1">
        <f t="shared" ref="AK50" si="151">AJ57</f>
        <v>6826294.0495389933</v>
      </c>
      <c r="AL50" s="1">
        <f t="shared" ref="AL50" si="152">AK57</f>
        <v>9504560.4833199549</v>
      </c>
      <c r="AM50" s="1">
        <f t="shared" ref="AM50" si="153">AL57</f>
        <v>12184500.833622029</v>
      </c>
      <c r="AN50" s="1">
        <f t="shared" ref="AN50" si="154">AM57</f>
        <v>14866116.146643043</v>
      </c>
      <c r="AO50" s="1">
        <f t="shared" ref="AO50" si="155">AN57</f>
        <v>17549407.469234694</v>
      </c>
      <c r="AP50" s="1">
        <f t="shared" ref="AP50" si="156">AO57</f>
        <v>20234375.848902967</v>
      </c>
      <c r="AQ50" s="1">
        <f t="shared" ref="AQ50" si="157">AP57</f>
        <v>22921022.33380853</v>
      </c>
      <c r="AR50" s="1">
        <f t="shared" ref="AR50" si="158">AQ57</f>
        <v>25609347.972767159</v>
      </c>
      <c r="AS50" s="1">
        <f t="shared" ref="AS50" si="159">AR57</f>
        <v>28299353.81525014</v>
      </c>
      <c r="AT50" s="1">
        <f t="shared" ref="AT50" si="160">AS57</f>
        <v>30991040.911384672</v>
      </c>
      <c r="AU50" s="1">
        <f t="shared" ref="AU50" si="161">AT57</f>
        <v>33684410.31195429</v>
      </c>
      <c r="AV50" s="1">
        <f>AU57</f>
        <v>36379463.068399258</v>
      </c>
      <c r="AW50" s="1">
        <f>AV57</f>
        <v>39076200.232817009</v>
      </c>
      <c r="AX50" s="1">
        <v>0</v>
      </c>
      <c r="AY50" s="1">
        <f t="shared" ref="AY50" si="162">AX57</f>
        <v>0</v>
      </c>
      <c r="AZ50" s="1">
        <f t="shared" ref="AZ50" si="163">AY57</f>
        <v>0</v>
      </c>
      <c r="BA50" s="1">
        <f t="shared" ref="BA50" si="164">AZ57</f>
        <v>0</v>
      </c>
      <c r="BB50" s="1">
        <f t="shared" ref="BB50" si="165">BA57</f>
        <v>0</v>
      </c>
    </row>
    <row r="51" spans="1:54" x14ac:dyDescent="0.25">
      <c r="A51" t="s">
        <v>1</v>
      </c>
      <c r="C51" s="1">
        <v>1585000</v>
      </c>
      <c r="D51" s="1">
        <f t="shared" ref="D51" si="166">C51</f>
        <v>1585000</v>
      </c>
      <c r="E51" s="1">
        <f t="shared" ref="E51" si="167">D51</f>
        <v>1585000</v>
      </c>
      <c r="F51" s="1">
        <f t="shared" ref="F51" si="168">E51</f>
        <v>1585000</v>
      </c>
      <c r="G51" s="1">
        <v>1841000</v>
      </c>
      <c r="H51" s="1">
        <f t="shared" ref="H51" si="169">G51</f>
        <v>1841000</v>
      </c>
      <c r="I51" s="1">
        <f t="shared" ref="I51" si="170">H51</f>
        <v>1841000</v>
      </c>
      <c r="J51" s="1">
        <f t="shared" ref="J51" si="171">I51</f>
        <v>1841000</v>
      </c>
      <c r="K51" s="1">
        <f t="shared" ref="K51" si="172">J51</f>
        <v>1841000</v>
      </c>
      <c r="L51" s="1">
        <f t="shared" ref="L51" si="173">K51</f>
        <v>1841000</v>
      </c>
      <c r="M51" s="1">
        <f t="shared" ref="M51" si="174">L51</f>
        <v>1841000</v>
      </c>
      <c r="N51" s="1">
        <f t="shared" ref="N51" si="175">M51</f>
        <v>1841000</v>
      </c>
      <c r="O51" s="1">
        <f>N51+833000</f>
        <v>2674000</v>
      </c>
      <c r="P51" s="1">
        <f t="shared" ref="P51" si="176">O51</f>
        <v>2674000</v>
      </c>
      <c r="Q51" s="1">
        <f t="shared" ref="Q51" si="177">P51</f>
        <v>2674000</v>
      </c>
      <c r="R51" s="1">
        <f t="shared" ref="R51" si="178">Q51</f>
        <v>2674000</v>
      </c>
      <c r="S51" s="1">
        <f t="shared" ref="S51" si="179">R51</f>
        <v>2674000</v>
      </c>
      <c r="T51" s="1">
        <f t="shared" ref="T51" si="180">S51</f>
        <v>2674000</v>
      </c>
      <c r="U51" s="1">
        <f t="shared" ref="U51" si="181">T51</f>
        <v>2674000</v>
      </c>
      <c r="V51" s="1">
        <f t="shared" ref="V51" si="182">U51</f>
        <v>2674000</v>
      </c>
      <c r="W51" s="1">
        <f t="shared" ref="W51" si="183">V51</f>
        <v>2674000</v>
      </c>
      <c r="X51" s="1">
        <f t="shared" ref="X51" si="184">W51</f>
        <v>2674000</v>
      </c>
      <c r="Y51" s="1">
        <f>X51</f>
        <v>2674000</v>
      </c>
      <c r="Z51" s="1">
        <f t="shared" ref="Z51" si="185">Y51</f>
        <v>2674000</v>
      </c>
      <c r="AA51" s="1">
        <f t="shared" ref="AA51" si="186">Z51</f>
        <v>2674000</v>
      </c>
      <c r="AB51" s="1">
        <f t="shared" ref="AB51" si="187">AA51</f>
        <v>2674000</v>
      </c>
      <c r="AC51" s="1">
        <f t="shared" ref="AC51" si="188">AB51</f>
        <v>2674000</v>
      </c>
      <c r="AD51" s="1">
        <f t="shared" ref="AD51" si="189">AC51</f>
        <v>2674000</v>
      </c>
      <c r="AE51" s="1">
        <f t="shared" ref="AE51" si="190">AD51</f>
        <v>2674000</v>
      </c>
      <c r="AF51" s="1">
        <f t="shared" ref="AF51" si="191">AE51</f>
        <v>2674000</v>
      </c>
      <c r="AG51" s="1">
        <f t="shared" ref="AG51" si="192">AF51</f>
        <v>2674000</v>
      </c>
      <c r="AH51" s="1">
        <f t="shared" ref="AH51" si="193">AG51</f>
        <v>2674000</v>
      </c>
      <c r="AI51" s="1">
        <f t="shared" ref="AI51" si="194">AH51</f>
        <v>2674000</v>
      </c>
      <c r="AJ51" s="1">
        <f t="shared" ref="AJ51" si="195">AI51</f>
        <v>2674000</v>
      </c>
      <c r="AK51" s="1">
        <f t="shared" ref="AK51" si="196">AJ51</f>
        <v>2674000</v>
      </c>
      <c r="AL51" s="1">
        <f t="shared" ref="AL51" si="197">AK51</f>
        <v>2674000</v>
      </c>
      <c r="AM51" s="1">
        <f t="shared" ref="AM51" si="198">AL51</f>
        <v>2674000</v>
      </c>
      <c r="AN51" s="1">
        <f t="shared" ref="AN51" si="199">AM51</f>
        <v>2674000</v>
      </c>
      <c r="AO51" s="1">
        <f t="shared" ref="AO51" si="200">AN51</f>
        <v>2674000</v>
      </c>
      <c r="AP51" s="1">
        <f t="shared" ref="AP51" si="201">AO51</f>
        <v>2674000</v>
      </c>
      <c r="AQ51" s="1">
        <f t="shared" ref="AQ51" si="202">AP51</f>
        <v>2674000</v>
      </c>
      <c r="AR51" s="1">
        <f t="shared" ref="AR51" si="203">AQ51</f>
        <v>2674000</v>
      </c>
      <c r="AS51" s="1">
        <f t="shared" ref="AS51" si="204">AR51</f>
        <v>2674000</v>
      </c>
      <c r="AT51" s="1">
        <f t="shared" ref="AT51" si="205">AS51</f>
        <v>2674000</v>
      </c>
      <c r="AU51" s="1">
        <f t="shared" ref="AU51" si="206">AT51</f>
        <v>2674000</v>
      </c>
      <c r="AV51" s="1">
        <f>AU51</f>
        <v>2674000</v>
      </c>
      <c r="AW51" s="1">
        <f>AV51</f>
        <v>2674000</v>
      </c>
      <c r="AX51" s="1">
        <v>0</v>
      </c>
      <c r="AY51" s="1">
        <f t="shared" ref="AY51" si="207">AX51</f>
        <v>0</v>
      </c>
      <c r="AZ51" s="1">
        <f t="shared" ref="AZ51" si="208">AY51</f>
        <v>0</v>
      </c>
      <c r="BA51" s="1">
        <f t="shared" ref="BA51" si="209">AZ51</f>
        <v>0</v>
      </c>
      <c r="BB51" s="1">
        <f t="shared" ref="BB51" si="210">BA51</f>
        <v>0</v>
      </c>
    </row>
    <row r="52" spans="1:54" x14ac:dyDescent="0.25">
      <c r="A52" t="s">
        <v>6</v>
      </c>
      <c r="B52" s="23">
        <f>SUM(C52:BB52)</f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s="19" customFormat="1" x14ac:dyDescent="0.25">
      <c r="A53" s="19" t="s">
        <v>4</v>
      </c>
      <c r="C53" s="20">
        <f t="shared" ref="C53:AW53" si="211">$I$4</f>
        <v>1.7500000000000002E-2</v>
      </c>
      <c r="D53" s="20">
        <f t="shared" si="211"/>
        <v>1.7500000000000002E-2</v>
      </c>
      <c r="E53" s="20">
        <f t="shared" si="211"/>
        <v>1.7500000000000002E-2</v>
      </c>
      <c r="F53" s="20">
        <f t="shared" si="211"/>
        <v>1.7500000000000002E-2</v>
      </c>
      <c r="G53" s="20">
        <f t="shared" si="211"/>
        <v>1.7500000000000002E-2</v>
      </c>
      <c r="H53" s="20">
        <f t="shared" si="211"/>
        <v>1.7500000000000002E-2</v>
      </c>
      <c r="I53" s="20">
        <f t="shared" si="211"/>
        <v>1.7500000000000002E-2</v>
      </c>
      <c r="J53" s="20">
        <f t="shared" si="211"/>
        <v>1.7500000000000002E-2</v>
      </c>
      <c r="K53" s="20">
        <f t="shared" si="211"/>
        <v>1.7500000000000002E-2</v>
      </c>
      <c r="L53" s="20">
        <f t="shared" si="211"/>
        <v>1.7500000000000002E-2</v>
      </c>
      <c r="M53" s="20">
        <f t="shared" si="211"/>
        <v>1.7500000000000002E-2</v>
      </c>
      <c r="N53" s="20">
        <f t="shared" si="211"/>
        <v>1.7500000000000002E-2</v>
      </c>
      <c r="O53" s="20">
        <f t="shared" si="211"/>
        <v>1.7500000000000002E-2</v>
      </c>
      <c r="P53" s="20">
        <f t="shared" si="211"/>
        <v>1.7500000000000002E-2</v>
      </c>
      <c r="Q53" s="20">
        <f t="shared" si="211"/>
        <v>1.7500000000000002E-2</v>
      </c>
      <c r="R53" s="20">
        <f t="shared" si="211"/>
        <v>1.7500000000000002E-2</v>
      </c>
      <c r="S53" s="20">
        <f t="shared" si="211"/>
        <v>1.7500000000000002E-2</v>
      </c>
      <c r="T53" s="20">
        <f t="shared" si="211"/>
        <v>1.7500000000000002E-2</v>
      </c>
      <c r="U53" s="20">
        <f t="shared" si="211"/>
        <v>1.7500000000000002E-2</v>
      </c>
      <c r="V53" s="20">
        <f t="shared" si="211"/>
        <v>1.7500000000000002E-2</v>
      </c>
      <c r="W53" s="20">
        <f t="shared" si="211"/>
        <v>1.7500000000000002E-2</v>
      </c>
      <c r="X53" s="20">
        <f t="shared" si="211"/>
        <v>1.7500000000000002E-2</v>
      </c>
      <c r="Y53" s="20">
        <f t="shared" si="211"/>
        <v>1.7500000000000002E-2</v>
      </c>
      <c r="Z53" s="20">
        <f t="shared" si="211"/>
        <v>1.7500000000000002E-2</v>
      </c>
      <c r="AA53" s="20">
        <f t="shared" si="211"/>
        <v>1.7500000000000002E-2</v>
      </c>
      <c r="AB53" s="20">
        <f t="shared" si="211"/>
        <v>1.7500000000000002E-2</v>
      </c>
      <c r="AC53" s="20">
        <f t="shared" si="211"/>
        <v>1.7500000000000002E-2</v>
      </c>
      <c r="AD53" s="20">
        <f t="shared" si="211"/>
        <v>1.7500000000000002E-2</v>
      </c>
      <c r="AE53" s="20">
        <f t="shared" si="211"/>
        <v>1.7500000000000002E-2</v>
      </c>
      <c r="AF53" s="20">
        <f t="shared" si="211"/>
        <v>1.7500000000000002E-2</v>
      </c>
      <c r="AG53" s="20">
        <f t="shared" si="211"/>
        <v>1.7500000000000002E-2</v>
      </c>
      <c r="AH53" s="20">
        <f t="shared" si="211"/>
        <v>1.7500000000000002E-2</v>
      </c>
      <c r="AI53" s="20">
        <f t="shared" si="211"/>
        <v>1.7500000000000002E-2</v>
      </c>
      <c r="AJ53" s="20">
        <f t="shared" si="211"/>
        <v>1.7500000000000002E-2</v>
      </c>
      <c r="AK53" s="20">
        <f t="shared" si="211"/>
        <v>1.7500000000000002E-2</v>
      </c>
      <c r="AL53" s="20">
        <f t="shared" si="211"/>
        <v>1.7500000000000002E-2</v>
      </c>
      <c r="AM53" s="20">
        <f t="shared" si="211"/>
        <v>1.7500000000000002E-2</v>
      </c>
      <c r="AN53" s="20">
        <f t="shared" si="211"/>
        <v>1.7500000000000002E-2</v>
      </c>
      <c r="AO53" s="20">
        <f t="shared" si="211"/>
        <v>1.7500000000000002E-2</v>
      </c>
      <c r="AP53" s="20">
        <f t="shared" si="211"/>
        <v>1.7500000000000002E-2</v>
      </c>
      <c r="AQ53" s="20">
        <f t="shared" si="211"/>
        <v>1.7500000000000002E-2</v>
      </c>
      <c r="AR53" s="20">
        <f t="shared" si="211"/>
        <v>1.7500000000000002E-2</v>
      </c>
      <c r="AS53" s="20">
        <f t="shared" si="211"/>
        <v>1.7500000000000002E-2</v>
      </c>
      <c r="AT53" s="20">
        <f t="shared" si="211"/>
        <v>1.7500000000000002E-2</v>
      </c>
      <c r="AU53" s="20">
        <f t="shared" si="211"/>
        <v>1.7500000000000002E-2</v>
      </c>
      <c r="AV53" s="20">
        <f t="shared" si="211"/>
        <v>1.7500000000000002E-2</v>
      </c>
      <c r="AW53" s="20">
        <f t="shared" si="211"/>
        <v>1.7500000000000002E-2</v>
      </c>
      <c r="AX53" s="21"/>
      <c r="AY53" s="20"/>
      <c r="AZ53" s="21"/>
      <c r="BA53" s="21"/>
      <c r="BB53" s="20"/>
    </row>
    <row r="54" spans="1:54" x14ac:dyDescent="0.25">
      <c r="A54" t="s">
        <v>2</v>
      </c>
      <c r="B54" s="23">
        <f>SUM(C54:BB54)</f>
        <v>-1592499.9999999995</v>
      </c>
      <c r="C54" s="1">
        <f>-C64*C53/12</f>
        <v>-87500</v>
      </c>
      <c r="D54" s="1">
        <f>-D64*D53/12</f>
        <v>-87500</v>
      </c>
      <c r="E54" s="1">
        <f t="shared" ref="E54:AU54" si="212">-E64*E53/12</f>
        <v>-87500</v>
      </c>
      <c r="F54" s="1">
        <f t="shared" si="212"/>
        <v>-87500</v>
      </c>
      <c r="G54" s="1">
        <f t="shared" si="212"/>
        <v>-81666.666666666672</v>
      </c>
      <c r="H54" s="1">
        <f t="shared" si="212"/>
        <v>-81666.666666666672</v>
      </c>
      <c r="I54" s="1">
        <f t="shared" si="212"/>
        <v>-75833.333333333343</v>
      </c>
      <c r="J54" s="1">
        <f t="shared" si="212"/>
        <v>-75833.333333333343</v>
      </c>
      <c r="K54" s="1">
        <f t="shared" si="212"/>
        <v>-70000.000000000015</v>
      </c>
      <c r="L54" s="1">
        <f t="shared" si="212"/>
        <v>-70000.000000000015</v>
      </c>
      <c r="M54" s="1">
        <f t="shared" si="212"/>
        <v>-70000.000000000015</v>
      </c>
      <c r="N54" s="1">
        <f t="shared" si="212"/>
        <v>-64166.666666666679</v>
      </c>
      <c r="O54" s="1">
        <f t="shared" si="212"/>
        <v>-64166.666666666679</v>
      </c>
      <c r="P54" s="1">
        <f t="shared" si="212"/>
        <v>-58333.333333333343</v>
      </c>
      <c r="Q54" s="1">
        <f t="shared" si="212"/>
        <v>-58333.333333333343</v>
      </c>
      <c r="R54" s="1">
        <f t="shared" si="212"/>
        <v>-52500.000000000007</v>
      </c>
      <c r="S54" s="1">
        <f t="shared" si="212"/>
        <v>-52500.000000000007</v>
      </c>
      <c r="T54" s="1">
        <f t="shared" si="212"/>
        <v>-49583.333333333336</v>
      </c>
      <c r="U54" s="1">
        <f t="shared" si="212"/>
        <v>-49583.333333333336</v>
      </c>
      <c r="V54" s="1">
        <f t="shared" si="212"/>
        <v>-42291.666666666672</v>
      </c>
      <c r="W54" s="1">
        <f t="shared" si="212"/>
        <v>-42291.666666666672</v>
      </c>
      <c r="X54" s="1">
        <f t="shared" si="212"/>
        <v>-35000.000000000007</v>
      </c>
      <c r="Y54" s="1">
        <f>-Y64*Y53/12</f>
        <v>-35000.000000000007</v>
      </c>
      <c r="Z54" s="1">
        <f t="shared" si="212"/>
        <v>-27708.333333333339</v>
      </c>
      <c r="AA54" s="1">
        <f t="shared" si="212"/>
        <v>-27708.333333333339</v>
      </c>
      <c r="AB54" s="1">
        <f t="shared" si="212"/>
        <v>-18958.333333333336</v>
      </c>
      <c r="AC54" s="1">
        <f t="shared" si="212"/>
        <v>-18958.333333333336</v>
      </c>
      <c r="AD54" s="1">
        <f t="shared" si="212"/>
        <v>-8750.0000000000018</v>
      </c>
      <c r="AE54" s="1">
        <f t="shared" si="212"/>
        <v>-8750.0000000000018</v>
      </c>
      <c r="AF54" s="1">
        <f t="shared" si="212"/>
        <v>-1458.3333333333333</v>
      </c>
      <c r="AG54" s="1">
        <f t="shared" si="212"/>
        <v>-1458.3333333333333</v>
      </c>
      <c r="AH54" s="1">
        <f t="shared" si="212"/>
        <v>0</v>
      </c>
      <c r="AI54" s="1">
        <f t="shared" si="212"/>
        <v>0</v>
      </c>
      <c r="AJ54" s="1">
        <f t="shared" si="212"/>
        <v>0</v>
      </c>
      <c r="AK54" s="1">
        <f t="shared" si="212"/>
        <v>0</v>
      </c>
      <c r="AL54" s="1">
        <f t="shared" si="212"/>
        <v>0</v>
      </c>
      <c r="AM54" s="1">
        <f t="shared" si="212"/>
        <v>0</v>
      </c>
      <c r="AN54" s="1">
        <f t="shared" si="212"/>
        <v>0</v>
      </c>
      <c r="AO54" s="1">
        <f t="shared" si="212"/>
        <v>0</v>
      </c>
      <c r="AP54" s="1">
        <f t="shared" si="212"/>
        <v>0</v>
      </c>
      <c r="AQ54" s="1">
        <f t="shared" si="212"/>
        <v>0</v>
      </c>
      <c r="AR54" s="1">
        <f t="shared" si="212"/>
        <v>0</v>
      </c>
      <c r="AS54" s="1">
        <f t="shared" si="212"/>
        <v>0</v>
      </c>
      <c r="AT54" s="1">
        <f t="shared" si="212"/>
        <v>0</v>
      </c>
      <c r="AU54" s="1">
        <f t="shared" si="212"/>
        <v>0</v>
      </c>
      <c r="AV54" s="1">
        <f>-AV64*AV53/12</f>
        <v>0</v>
      </c>
      <c r="AW54" s="1">
        <f>-AW64*AW53/12</f>
        <v>0</v>
      </c>
      <c r="AX54" s="1">
        <f>-AX64*AX53/12</f>
        <v>0</v>
      </c>
      <c r="AY54" s="1"/>
      <c r="AZ54" s="1"/>
      <c r="BA54" s="1"/>
      <c r="BB54" s="1"/>
    </row>
    <row r="55" spans="1:54" s="9" customFormat="1" x14ac:dyDescent="0.25">
      <c r="A55" s="9" t="s">
        <v>0</v>
      </c>
      <c r="B55" s="24">
        <f>SUM(C55:BB55)</f>
        <v>343819.63335034897</v>
      </c>
      <c r="C55" s="9">
        <f>((C53-1%)*C50)/12</f>
        <v>7013.1250000000009</v>
      </c>
      <c r="D55" s="9">
        <f t="shared" ref="D55:AW55" si="213">((D53-1%)*D50)/12</f>
        <v>7953.4457031250013</v>
      </c>
      <c r="E55" s="9">
        <f t="shared" si="213"/>
        <v>8894.3541066894541</v>
      </c>
      <c r="F55" s="9">
        <f t="shared" si="213"/>
        <v>9835.850578006135</v>
      </c>
      <c r="G55" s="9">
        <f t="shared" si="213"/>
        <v>8000.0000000000009</v>
      </c>
      <c r="H55" s="9">
        <f t="shared" si="213"/>
        <v>9104.5833333333358</v>
      </c>
      <c r="I55" s="9">
        <f t="shared" si="213"/>
        <v>10209.857031250003</v>
      </c>
      <c r="J55" s="9">
        <f t="shared" si="213"/>
        <v>8819.4673585611999</v>
      </c>
      <c r="K55" s="9">
        <f t="shared" si="213"/>
        <v>9928.2086923269671</v>
      </c>
      <c r="L55" s="9">
        <f t="shared" si="213"/>
        <v>8541.2888227596704</v>
      </c>
      <c r="M55" s="9">
        <f t="shared" si="213"/>
        <v>9653.5021282738944</v>
      </c>
      <c r="N55" s="9">
        <f t="shared" si="213"/>
        <v>10766.410567104067</v>
      </c>
      <c r="O55" s="9">
        <f t="shared" si="213"/>
        <v>9383.6604070418398</v>
      </c>
      <c r="P55" s="9">
        <f t="shared" si="213"/>
        <v>8520.6710281295727</v>
      </c>
      <c r="Q55" s="9">
        <f t="shared" si="213"/>
        <v>5160.7881141888183</v>
      </c>
      <c r="R55" s="9">
        <f t="shared" si="213"/>
        <v>4298.8052734268522</v>
      </c>
      <c r="S55" s="9">
        <f t="shared" si="213"/>
        <v>939.92952672274339</v>
      </c>
      <c r="T55" s="9">
        <f t="shared" si="213"/>
        <v>78.954482676944778</v>
      </c>
      <c r="U55" s="9">
        <f t="shared" si="213"/>
        <v>469.26424589528455</v>
      </c>
      <c r="V55" s="9">
        <f t="shared" si="213"/>
        <v>2109.8179527156358</v>
      </c>
      <c r="W55" s="9">
        <f t="shared" si="213"/>
        <v>630.95429726941643</v>
      </c>
      <c r="X55" s="9">
        <f t="shared" si="213"/>
        <v>2276.1663520385432</v>
      </c>
      <c r="Y55" s="9">
        <f t="shared" si="213"/>
        <v>801.96395600856704</v>
      </c>
      <c r="Z55" s="9">
        <f t="shared" si="213"/>
        <v>2451.8401834810729</v>
      </c>
      <c r="AA55" s="9">
        <f t="shared" si="213"/>
        <v>982.30487526241484</v>
      </c>
      <c r="AB55" s="9">
        <f t="shared" si="213"/>
        <v>2636.8511074761209</v>
      </c>
      <c r="AC55" s="9">
        <f t="shared" si="213"/>
        <v>547.90018108495985</v>
      </c>
      <c r="AD55" s="9">
        <f t="shared" si="213"/>
        <v>2207.6436603648049</v>
      </c>
      <c r="AE55" s="9">
        <f t="shared" si="213"/>
        <v>-500.19531234746813</v>
      </c>
      <c r="AF55" s="9">
        <f t="shared" si="213"/>
        <v>1165.273315582315</v>
      </c>
      <c r="AG55" s="9">
        <f t="shared" si="213"/>
        <v>-288.65984692877925</v>
      </c>
      <c r="AH55" s="9">
        <f t="shared" si="213"/>
        <v>1381.498282333557</v>
      </c>
      <c r="AI55" s="9">
        <f t="shared" si="213"/>
        <v>921.73671876001538</v>
      </c>
      <c r="AJ55" s="9">
        <f t="shared" si="213"/>
        <v>2593.5628042092408</v>
      </c>
      <c r="AK55" s="9">
        <f t="shared" si="213"/>
        <v>4266.4337809618719</v>
      </c>
      <c r="AL55" s="9">
        <f t="shared" si="213"/>
        <v>5940.3503020749731</v>
      </c>
      <c r="AM55" s="9">
        <f t="shared" si="213"/>
        <v>7615.3130210137688</v>
      </c>
      <c r="AN55" s="9">
        <f t="shared" si="213"/>
        <v>9291.3225916519023</v>
      </c>
      <c r="AO55" s="9">
        <f t="shared" si="213"/>
        <v>10968.379668271686</v>
      </c>
      <c r="AP55" s="9">
        <f t="shared" si="213"/>
        <v>12646.484905564357</v>
      </c>
      <c r="AQ55" s="9">
        <f t="shared" si="213"/>
        <v>14325.638958630334</v>
      </c>
      <c r="AR55" s="9">
        <f t="shared" si="213"/>
        <v>16005.842482979477</v>
      </c>
      <c r="AS55" s="9">
        <f t="shared" si="213"/>
        <v>17687.096134531341</v>
      </c>
      <c r="AT55" s="9">
        <f t="shared" si="213"/>
        <v>19369.400569615424</v>
      </c>
      <c r="AU55" s="9">
        <f t="shared" si="213"/>
        <v>21052.756444971437</v>
      </c>
      <c r="AV55" s="9">
        <f t="shared" si="213"/>
        <v>22737.164417749544</v>
      </c>
      <c r="AW55" s="9">
        <f t="shared" si="213"/>
        <v>24422.625145510636</v>
      </c>
      <c r="AX55" s="9">
        <f t="shared" ref="AX55" si="214">((AX53-2%)*AX50)/12</f>
        <v>0</v>
      </c>
      <c r="AY55" s="9">
        <f t="shared" ref="AY55:BB55" si="215">((AY53-2%)*AY50)/12</f>
        <v>0</v>
      </c>
      <c r="AZ55" s="9">
        <f t="shared" si="215"/>
        <v>0</v>
      </c>
      <c r="BA55" s="9">
        <f t="shared" si="215"/>
        <v>0</v>
      </c>
      <c r="BB55" s="9">
        <f t="shared" si="215"/>
        <v>0</v>
      </c>
    </row>
    <row r="57" spans="1:54" x14ac:dyDescent="0.25">
      <c r="A57" s="2" t="s">
        <v>10</v>
      </c>
      <c r="B57" s="2"/>
      <c r="C57" s="3">
        <f t="shared" ref="C57:S57" si="216">C50+C51+C52+C54+C55+C59+C60</f>
        <v>12725513.125</v>
      </c>
      <c r="D57" s="3">
        <f t="shared" si="216"/>
        <v>14230966.570703125</v>
      </c>
      <c r="E57" s="3">
        <f t="shared" si="216"/>
        <v>15737360.924809813</v>
      </c>
      <c r="F57" s="3">
        <f t="shared" si="216"/>
        <v>17244696.77538782</v>
      </c>
      <c r="G57" s="3">
        <f t="shared" si="216"/>
        <v>14567333.333333334</v>
      </c>
      <c r="H57" s="3">
        <f t="shared" si="216"/>
        <v>16335771.250000002</v>
      </c>
      <c r="I57" s="3">
        <f t="shared" si="216"/>
        <v>14111147.773697916</v>
      </c>
      <c r="J57" s="3">
        <f t="shared" si="216"/>
        <v>15885133.907723144</v>
      </c>
      <c r="K57" s="3">
        <f t="shared" si="216"/>
        <v>13666062.116415471</v>
      </c>
      <c r="L57" s="3">
        <f t="shared" si="216"/>
        <v>15445603.40523823</v>
      </c>
      <c r="M57" s="3">
        <f t="shared" si="216"/>
        <v>17226256.907366503</v>
      </c>
      <c r="N57" s="3">
        <f t="shared" si="216"/>
        <v>15013856.65126694</v>
      </c>
      <c r="O57" s="3">
        <f t="shared" si="216"/>
        <v>13633073.645007312</v>
      </c>
      <c r="P57" s="3">
        <f t="shared" si="216"/>
        <v>8257260.9827021081</v>
      </c>
      <c r="Q57" s="3">
        <f t="shared" si="216"/>
        <v>6878088.4374829624</v>
      </c>
      <c r="R57" s="3">
        <f t="shared" si="216"/>
        <v>1503887.2427563891</v>
      </c>
      <c r="S57" s="3">
        <f t="shared" si="216"/>
        <v>126327.17228311161</v>
      </c>
      <c r="T57" s="3">
        <f>T50+T51+T52+T54+T55+T59+T60</f>
        <v>750822.79343245504</v>
      </c>
      <c r="U57" s="3">
        <f t="shared" ref="U57:AU57" si="217">U50+U51+U52+U54+U55+U59+U60</f>
        <v>3375708.7243450168</v>
      </c>
      <c r="V57" s="3">
        <f t="shared" si="217"/>
        <v>1009526.875631066</v>
      </c>
      <c r="W57" s="3">
        <f t="shared" si="217"/>
        <v>3641866.1632616688</v>
      </c>
      <c r="X57" s="3">
        <f t="shared" si="217"/>
        <v>1283142.329613707</v>
      </c>
      <c r="Y57" s="3">
        <f t="shared" si="217"/>
        <v>3922944.2935697157</v>
      </c>
      <c r="Z57" s="3">
        <f t="shared" si="217"/>
        <v>1571687.8004198633</v>
      </c>
      <c r="AA57" s="3">
        <f t="shared" si="217"/>
        <v>4218961.7719617924</v>
      </c>
      <c r="AB57" s="3">
        <f t="shared" si="217"/>
        <v>876640.28973593563</v>
      </c>
      <c r="AC57" s="3">
        <f t="shared" si="217"/>
        <v>3532229.856583687</v>
      </c>
      <c r="AD57" s="3">
        <f t="shared" si="217"/>
        <v>-800312.49975594878</v>
      </c>
      <c r="AE57" s="3">
        <f t="shared" si="217"/>
        <v>1864437.3049317037</v>
      </c>
      <c r="AF57" s="3">
        <f t="shared" si="217"/>
        <v>-461855.75508604664</v>
      </c>
      <c r="AG57" s="3">
        <f t="shared" si="217"/>
        <v>2210397.251733691</v>
      </c>
      <c r="AH57" s="3">
        <f t="shared" si="217"/>
        <v>1474778.7500160243</v>
      </c>
      <c r="AI57" s="3">
        <f t="shared" si="217"/>
        <v>4149700.4867347842</v>
      </c>
      <c r="AJ57" s="3">
        <f t="shared" si="217"/>
        <v>6826294.0495389933</v>
      </c>
      <c r="AK57" s="3">
        <f t="shared" si="217"/>
        <v>9504560.4833199549</v>
      </c>
      <c r="AL57" s="3">
        <f t="shared" si="217"/>
        <v>12184500.833622029</v>
      </c>
      <c r="AM57" s="3">
        <f t="shared" si="217"/>
        <v>14866116.146643043</v>
      </c>
      <c r="AN57" s="3">
        <f t="shared" si="217"/>
        <v>17549407.469234694</v>
      </c>
      <c r="AO57" s="3">
        <f t="shared" si="217"/>
        <v>20234375.848902967</v>
      </c>
      <c r="AP57" s="3">
        <f t="shared" si="217"/>
        <v>22921022.33380853</v>
      </c>
      <c r="AQ57" s="3">
        <f t="shared" si="217"/>
        <v>25609347.972767159</v>
      </c>
      <c r="AR57" s="3">
        <f t="shared" si="217"/>
        <v>28299353.81525014</v>
      </c>
      <c r="AS57" s="3">
        <f t="shared" si="217"/>
        <v>30991040.911384672</v>
      </c>
      <c r="AT57" s="3">
        <f t="shared" si="217"/>
        <v>33684410.31195429</v>
      </c>
      <c r="AU57" s="3">
        <f t="shared" si="217"/>
        <v>36379463.068399258</v>
      </c>
      <c r="AV57" s="3">
        <f>AV50+AV51+AV52+AV54+AV55+AV59+AV60</f>
        <v>39076200.232817009</v>
      </c>
      <c r="AW57" s="3">
        <f>AW50+AW51+AW52+AW54+AW55+AW59+AW60</f>
        <v>41774622.857962519</v>
      </c>
      <c r="AX57" s="3">
        <f>AX50+AX51+AX52+AX54+AX55+AX59+AX60</f>
        <v>0</v>
      </c>
      <c r="AY57" s="3">
        <f t="shared" ref="AY57:BB57" si="218">AY50+AY51+AY52+AY54+AY55+AY59+AY60</f>
        <v>0</v>
      </c>
      <c r="AZ57" s="3">
        <f t="shared" si="218"/>
        <v>0</v>
      </c>
      <c r="BA57" s="3">
        <f t="shared" si="218"/>
        <v>0</v>
      </c>
      <c r="BB57" s="3">
        <f t="shared" si="218"/>
        <v>0</v>
      </c>
    </row>
    <row r="59" spans="1:54" s="1" customFormat="1" x14ac:dyDescent="0.25">
      <c r="A59" s="1" t="s">
        <v>15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-4000000</v>
      </c>
      <c r="P59" s="1">
        <v>-4000000</v>
      </c>
      <c r="Q59" s="1">
        <v>-4000000</v>
      </c>
      <c r="R59" s="1">
        <v>-4000000</v>
      </c>
      <c r="S59" s="1">
        <v>-4000000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-2411000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</row>
    <row r="60" spans="1:54" s="1" customFormat="1" x14ac:dyDescent="0.25">
      <c r="A60" s="1" t="s">
        <v>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-4000000</v>
      </c>
      <c r="J60" s="1">
        <v>0</v>
      </c>
      <c r="K60" s="1">
        <v>-4000000</v>
      </c>
      <c r="L60" s="1">
        <v>0</v>
      </c>
      <c r="M60" s="1">
        <v>0</v>
      </c>
      <c r="N60" s="1">
        <v>-4000000</v>
      </c>
      <c r="O60" s="1">
        <v>0</v>
      </c>
      <c r="P60" s="1">
        <v>-4000000</v>
      </c>
      <c r="Q60" s="1">
        <v>0</v>
      </c>
      <c r="R60" s="1">
        <v>-4000000</v>
      </c>
      <c r="S60" s="1">
        <v>0</v>
      </c>
      <c r="T60" s="1">
        <v>-2000000</v>
      </c>
      <c r="U60" s="1">
        <v>0</v>
      </c>
      <c r="V60" s="1">
        <v>-5000000</v>
      </c>
      <c r="W60" s="1">
        <v>0</v>
      </c>
      <c r="X60" s="1">
        <v>-5000000</v>
      </c>
      <c r="Y60" s="1">
        <v>0</v>
      </c>
      <c r="Z60" s="1">
        <v>-5000000</v>
      </c>
      <c r="AA60" s="1">
        <v>0</v>
      </c>
      <c r="AB60" s="1">
        <v>-6000000</v>
      </c>
      <c r="AC60" s="1">
        <v>0</v>
      </c>
      <c r="AD60" s="1">
        <v>-7000000</v>
      </c>
      <c r="AE60" s="1">
        <v>0</v>
      </c>
      <c r="AF60" s="1">
        <v>-5000000</v>
      </c>
      <c r="AG60" s="1">
        <v>0</v>
      </c>
      <c r="AH60" s="1">
        <v>-1000000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</row>
    <row r="62" spans="1:54" x14ac:dyDescent="0.25">
      <c r="A62" s="4"/>
      <c r="B62" s="4"/>
    </row>
    <row r="63" spans="1:54" x14ac:dyDescent="0.25">
      <c r="A63" s="5" t="s">
        <v>13</v>
      </c>
      <c r="B63" s="5"/>
      <c r="C63" s="6">
        <v>22411000</v>
      </c>
      <c r="D63" s="6">
        <f t="shared" ref="D63:D64" si="219">C63+D59</f>
        <v>22411000</v>
      </c>
      <c r="E63" s="6">
        <f t="shared" ref="E63:E64" si="220">D63+E59</f>
        <v>22411000</v>
      </c>
      <c r="F63" s="6">
        <f t="shared" ref="F63:F64" si="221">E63+F59</f>
        <v>22411000</v>
      </c>
      <c r="G63" s="6">
        <f t="shared" ref="G63" si="222">F63+G59</f>
        <v>22411000</v>
      </c>
      <c r="H63" s="6">
        <f t="shared" ref="H63:H64" si="223">G63+H59</f>
        <v>22411000</v>
      </c>
      <c r="I63" s="6">
        <f t="shared" ref="I63:I64" si="224">H63+I59</f>
        <v>22411000</v>
      </c>
      <c r="J63" s="6">
        <f t="shared" ref="J63:J64" si="225">I63+J59</f>
        <v>22411000</v>
      </c>
      <c r="K63" s="6">
        <f t="shared" ref="K63:K64" si="226">J63+K59</f>
        <v>22411000</v>
      </c>
      <c r="L63" s="6">
        <f t="shared" ref="L63:L64" si="227">K63+L59</f>
        <v>22411000</v>
      </c>
      <c r="M63" s="6">
        <f t="shared" ref="M63:M64" si="228">L63+M59</f>
        <v>22411000</v>
      </c>
      <c r="N63" s="6">
        <f t="shared" ref="N63:N64" si="229">M63+N59</f>
        <v>22411000</v>
      </c>
      <c r="O63" s="6">
        <f t="shared" ref="O63:O64" si="230">N63+O59</f>
        <v>18411000</v>
      </c>
      <c r="P63" s="6">
        <f t="shared" ref="P63:P64" si="231">O63+P59</f>
        <v>14411000</v>
      </c>
      <c r="Q63" s="6">
        <f t="shared" ref="Q63:Q64" si="232">P63+Q59</f>
        <v>10411000</v>
      </c>
      <c r="R63" s="6">
        <f t="shared" ref="R63:R64" si="233">Q63+R59</f>
        <v>6411000</v>
      </c>
      <c r="S63" s="6">
        <f t="shared" ref="S63:S64" si="234">R63+S59</f>
        <v>2411000</v>
      </c>
      <c r="T63" s="6">
        <f t="shared" ref="T63:T64" si="235">S63+T59</f>
        <v>2411000</v>
      </c>
      <c r="U63" s="6">
        <f t="shared" ref="U63:U64" si="236">T63+U59</f>
        <v>2411000</v>
      </c>
      <c r="V63" s="6">
        <f t="shared" ref="V63:V64" si="237">U63+V59</f>
        <v>2411000</v>
      </c>
      <c r="W63" s="6">
        <f t="shared" ref="W63:W64" si="238">V63+W59</f>
        <v>2411000</v>
      </c>
      <c r="X63" s="6">
        <f t="shared" ref="X63:X64" si="239">W63+X59</f>
        <v>2411000</v>
      </c>
      <c r="Y63" s="6">
        <f t="shared" ref="Y63:Y64" si="240">X63+Y59</f>
        <v>2411000</v>
      </c>
      <c r="Z63" s="6">
        <f t="shared" ref="Z63:Z64" si="241">Y63+Z59</f>
        <v>2411000</v>
      </c>
      <c r="AA63" s="6">
        <f t="shared" ref="AA63:AA64" si="242">Z63+AA59</f>
        <v>2411000</v>
      </c>
      <c r="AB63" s="6">
        <f t="shared" ref="AB63:AB64" si="243">AA63+AB59</f>
        <v>2411000</v>
      </c>
      <c r="AC63" s="6">
        <f t="shared" ref="AC63:AC64" si="244">AB63+AC59</f>
        <v>2411000</v>
      </c>
      <c r="AD63" s="6">
        <f t="shared" ref="AD63:AD64" si="245">AC63+AD59</f>
        <v>2411000</v>
      </c>
      <c r="AE63" s="6">
        <f t="shared" ref="AE63:AE64" si="246">AD63+AE59</f>
        <v>2411000</v>
      </c>
      <c r="AF63" s="6">
        <f t="shared" ref="AF63:AF64" si="247">AE63+AF59</f>
        <v>2411000</v>
      </c>
      <c r="AG63" s="6">
        <f t="shared" ref="AG63:AG64" si="248">AF63+AG59</f>
        <v>2411000</v>
      </c>
      <c r="AH63" s="6">
        <f t="shared" ref="AH63:AH64" si="249">AG63+AH59</f>
        <v>0</v>
      </c>
      <c r="AI63" s="6">
        <f t="shared" ref="AI63:AI64" si="250">AH63+AI59</f>
        <v>0</v>
      </c>
      <c r="AJ63" s="6">
        <f t="shared" ref="AJ63:AJ64" si="251">AI63+AJ59</f>
        <v>0</v>
      </c>
      <c r="AK63" s="6">
        <f t="shared" ref="AK63:AK64" si="252">AJ63+AK59</f>
        <v>0</v>
      </c>
      <c r="AL63" s="6">
        <f t="shared" ref="AL63:AL64" si="253">AK63+AL59</f>
        <v>0</v>
      </c>
      <c r="AM63" s="6">
        <f t="shared" ref="AM63:AM64" si="254">AL63+AM59</f>
        <v>0</v>
      </c>
      <c r="AN63" s="6">
        <f t="shared" ref="AN63:AN64" si="255">AM63+AN59</f>
        <v>0</v>
      </c>
      <c r="AO63" s="6">
        <f t="shared" ref="AO63:AO64" si="256">AN63+AO59</f>
        <v>0</v>
      </c>
      <c r="AP63" s="6">
        <f t="shared" ref="AP63:AP64" si="257">AO63+AP59</f>
        <v>0</v>
      </c>
      <c r="AQ63" s="6">
        <f t="shared" ref="AQ63:AQ64" si="258">AP63+AQ59</f>
        <v>0</v>
      </c>
      <c r="AR63" s="6">
        <f t="shared" ref="AR63:AR64" si="259">AQ63+AR59</f>
        <v>0</v>
      </c>
      <c r="AS63" s="6">
        <f t="shared" ref="AS63:AS64" si="260">AR63+AS59</f>
        <v>0</v>
      </c>
      <c r="AT63" s="6">
        <f t="shared" ref="AT63:AT64" si="261">AS63+AT59</f>
        <v>0</v>
      </c>
      <c r="AU63" s="6">
        <f t="shared" ref="AU63:AU64" si="262">AT63+AU59</f>
        <v>0</v>
      </c>
      <c r="AV63" s="6">
        <f t="shared" ref="AV63:AV64" si="263">AU63+AV59</f>
        <v>0</v>
      </c>
      <c r="AW63" s="6">
        <f>AV63+AW59</f>
        <v>0</v>
      </c>
      <c r="AX63" s="6">
        <f>AW63+AX59</f>
        <v>0</v>
      </c>
      <c r="AY63" s="6">
        <f t="shared" ref="AY63" si="264">AX63+AY59</f>
        <v>0</v>
      </c>
      <c r="AZ63" s="6">
        <f t="shared" ref="AZ63" si="265">AY63+AZ59</f>
        <v>0</v>
      </c>
      <c r="BA63" s="6">
        <f t="shared" ref="BA63" si="266">AZ63+BA59</f>
        <v>0</v>
      </c>
      <c r="BB63" s="6">
        <f t="shared" ref="BB63" si="267">BA63+BB59</f>
        <v>0</v>
      </c>
    </row>
    <row r="64" spans="1:54" x14ac:dyDescent="0.25">
      <c r="A64" s="5" t="s">
        <v>3</v>
      </c>
      <c r="B64" s="5"/>
      <c r="C64" s="6">
        <v>60000000</v>
      </c>
      <c r="D64" s="6">
        <f t="shared" si="219"/>
        <v>60000000</v>
      </c>
      <c r="E64" s="6">
        <f t="shared" si="220"/>
        <v>60000000</v>
      </c>
      <c r="F64" s="6">
        <f t="shared" si="221"/>
        <v>60000000</v>
      </c>
      <c r="G64" s="6">
        <v>56000000</v>
      </c>
      <c r="H64" s="6">
        <f t="shared" si="223"/>
        <v>56000000</v>
      </c>
      <c r="I64" s="6">
        <f t="shared" si="224"/>
        <v>52000000</v>
      </c>
      <c r="J64" s="6">
        <f t="shared" si="225"/>
        <v>52000000</v>
      </c>
      <c r="K64" s="6">
        <f t="shared" si="226"/>
        <v>48000000</v>
      </c>
      <c r="L64" s="6">
        <f t="shared" si="227"/>
        <v>48000000</v>
      </c>
      <c r="M64" s="6">
        <f t="shared" si="228"/>
        <v>48000000</v>
      </c>
      <c r="N64" s="6">
        <f t="shared" si="229"/>
        <v>44000000</v>
      </c>
      <c r="O64" s="6">
        <f t="shared" si="230"/>
        <v>44000000</v>
      </c>
      <c r="P64" s="6">
        <f t="shared" si="231"/>
        <v>40000000</v>
      </c>
      <c r="Q64" s="6">
        <f t="shared" si="232"/>
        <v>40000000</v>
      </c>
      <c r="R64" s="6">
        <f t="shared" si="233"/>
        <v>36000000</v>
      </c>
      <c r="S64" s="6">
        <f t="shared" si="234"/>
        <v>36000000</v>
      </c>
      <c r="T64" s="6">
        <f t="shared" si="235"/>
        <v>34000000</v>
      </c>
      <c r="U64" s="6">
        <f t="shared" si="236"/>
        <v>34000000</v>
      </c>
      <c r="V64" s="6">
        <f t="shared" si="237"/>
        <v>29000000</v>
      </c>
      <c r="W64" s="6">
        <f t="shared" si="238"/>
        <v>29000000</v>
      </c>
      <c r="X64" s="6">
        <f t="shared" si="239"/>
        <v>24000000</v>
      </c>
      <c r="Y64" s="6">
        <f t="shared" si="240"/>
        <v>24000000</v>
      </c>
      <c r="Z64" s="6">
        <f t="shared" si="241"/>
        <v>19000000</v>
      </c>
      <c r="AA64" s="6">
        <f t="shared" si="242"/>
        <v>19000000</v>
      </c>
      <c r="AB64" s="6">
        <f t="shared" si="243"/>
        <v>13000000</v>
      </c>
      <c r="AC64" s="6">
        <f t="shared" si="244"/>
        <v>13000000</v>
      </c>
      <c r="AD64" s="6">
        <f t="shared" si="245"/>
        <v>6000000</v>
      </c>
      <c r="AE64" s="6">
        <f t="shared" si="246"/>
        <v>6000000</v>
      </c>
      <c r="AF64" s="6">
        <f t="shared" si="247"/>
        <v>1000000</v>
      </c>
      <c r="AG64" s="6">
        <f t="shared" si="248"/>
        <v>1000000</v>
      </c>
      <c r="AH64" s="6">
        <f t="shared" si="249"/>
        <v>0</v>
      </c>
      <c r="AI64" s="6">
        <f t="shared" si="250"/>
        <v>0</v>
      </c>
      <c r="AJ64" s="6">
        <f t="shared" si="251"/>
        <v>0</v>
      </c>
      <c r="AK64" s="6">
        <f t="shared" si="252"/>
        <v>0</v>
      </c>
      <c r="AL64" s="6">
        <f t="shared" si="253"/>
        <v>0</v>
      </c>
      <c r="AM64" s="6">
        <f t="shared" si="254"/>
        <v>0</v>
      </c>
      <c r="AN64" s="6">
        <f t="shared" si="255"/>
        <v>0</v>
      </c>
      <c r="AO64" s="6">
        <f t="shared" si="256"/>
        <v>0</v>
      </c>
      <c r="AP64" s="6">
        <f t="shared" si="257"/>
        <v>0</v>
      </c>
      <c r="AQ64" s="6">
        <f t="shared" si="258"/>
        <v>0</v>
      </c>
      <c r="AR64" s="6">
        <f t="shared" si="259"/>
        <v>0</v>
      </c>
      <c r="AS64" s="6">
        <f t="shared" si="260"/>
        <v>0</v>
      </c>
      <c r="AT64" s="6">
        <f t="shared" si="261"/>
        <v>0</v>
      </c>
      <c r="AU64" s="6">
        <f t="shared" si="262"/>
        <v>0</v>
      </c>
      <c r="AV64" s="6">
        <f t="shared" si="263"/>
        <v>0</v>
      </c>
      <c r="AW64" s="6">
        <f t="shared" ref="AW64:AX64" si="268">AV64+AW60</f>
        <v>0</v>
      </c>
      <c r="AX64" s="6">
        <f t="shared" si="268"/>
        <v>0</v>
      </c>
      <c r="AY64" s="6">
        <f t="shared" ref="AY64" si="269">AX64+AY60+AY55</f>
        <v>0</v>
      </c>
      <c r="AZ64" s="6">
        <f t="shared" ref="AZ64" si="270">AY64+AZ60+AZ55</f>
        <v>0</v>
      </c>
      <c r="BA64" s="6">
        <f t="shared" ref="BA64" si="271">AZ64+BA60+BA55</f>
        <v>0</v>
      </c>
      <c r="BB64" s="6">
        <f t="shared" ref="BB64" si="272">BA64+BB60+BB55</f>
        <v>0</v>
      </c>
    </row>
    <row r="65" spans="1:54" x14ac:dyDescent="0.25">
      <c r="A65" s="5" t="s">
        <v>14</v>
      </c>
      <c r="B65" s="5"/>
      <c r="C65" s="7">
        <f t="shared" ref="C65:BB65" si="273">SUM(C63:C64)</f>
        <v>82411000</v>
      </c>
      <c r="D65" s="7">
        <f t="shared" si="273"/>
        <v>82411000</v>
      </c>
      <c r="E65" s="7">
        <f t="shared" si="273"/>
        <v>82411000</v>
      </c>
      <c r="F65" s="7">
        <f t="shared" si="273"/>
        <v>82411000</v>
      </c>
      <c r="G65" s="7">
        <f t="shared" si="273"/>
        <v>78411000</v>
      </c>
      <c r="H65" s="7">
        <f t="shared" si="273"/>
        <v>78411000</v>
      </c>
      <c r="I65" s="7">
        <f t="shared" si="273"/>
        <v>74411000</v>
      </c>
      <c r="J65" s="7">
        <f t="shared" si="273"/>
        <v>74411000</v>
      </c>
      <c r="K65" s="7">
        <f t="shared" si="273"/>
        <v>70411000</v>
      </c>
      <c r="L65" s="7">
        <f t="shared" si="273"/>
        <v>70411000</v>
      </c>
      <c r="M65" s="7">
        <f t="shared" si="273"/>
        <v>70411000</v>
      </c>
      <c r="N65" s="7">
        <f t="shared" si="273"/>
        <v>66411000</v>
      </c>
      <c r="O65" s="7">
        <f t="shared" si="273"/>
        <v>62411000</v>
      </c>
      <c r="P65" s="7">
        <f t="shared" si="273"/>
        <v>54411000</v>
      </c>
      <c r="Q65" s="7">
        <f t="shared" si="273"/>
        <v>50411000</v>
      </c>
      <c r="R65" s="7">
        <f t="shared" si="273"/>
        <v>42411000</v>
      </c>
      <c r="S65" s="7">
        <f t="shared" si="273"/>
        <v>38411000</v>
      </c>
      <c r="T65" s="7">
        <f t="shared" si="273"/>
        <v>36411000</v>
      </c>
      <c r="U65" s="7">
        <f t="shared" si="273"/>
        <v>36411000</v>
      </c>
      <c r="V65" s="7">
        <f t="shared" si="273"/>
        <v>31411000</v>
      </c>
      <c r="W65" s="7">
        <f t="shared" si="273"/>
        <v>31411000</v>
      </c>
      <c r="X65" s="7">
        <f t="shared" si="273"/>
        <v>26411000</v>
      </c>
      <c r="Y65" s="7">
        <f t="shared" si="273"/>
        <v>26411000</v>
      </c>
      <c r="Z65" s="7">
        <f t="shared" si="273"/>
        <v>21411000</v>
      </c>
      <c r="AA65" s="7">
        <f t="shared" si="273"/>
        <v>21411000</v>
      </c>
      <c r="AB65" s="7">
        <f t="shared" si="273"/>
        <v>15411000</v>
      </c>
      <c r="AC65" s="7">
        <f t="shared" si="273"/>
        <v>15411000</v>
      </c>
      <c r="AD65" s="7">
        <f t="shared" si="273"/>
        <v>8411000</v>
      </c>
      <c r="AE65" s="7">
        <f t="shared" si="273"/>
        <v>8411000</v>
      </c>
      <c r="AF65" s="7">
        <f t="shared" si="273"/>
        <v>3411000</v>
      </c>
      <c r="AG65" s="7">
        <f t="shared" si="273"/>
        <v>3411000</v>
      </c>
      <c r="AH65" s="7">
        <f t="shared" si="273"/>
        <v>0</v>
      </c>
      <c r="AI65" s="7">
        <f t="shared" si="273"/>
        <v>0</v>
      </c>
      <c r="AJ65" s="7">
        <f t="shared" si="273"/>
        <v>0</v>
      </c>
      <c r="AK65" s="7">
        <f t="shared" si="273"/>
        <v>0</v>
      </c>
      <c r="AL65" s="7">
        <f t="shared" si="273"/>
        <v>0</v>
      </c>
      <c r="AM65" s="7">
        <f t="shared" si="273"/>
        <v>0</v>
      </c>
      <c r="AN65" s="7">
        <f t="shared" si="273"/>
        <v>0</v>
      </c>
      <c r="AO65" s="7">
        <f t="shared" si="273"/>
        <v>0</v>
      </c>
      <c r="AP65" s="7">
        <f t="shared" si="273"/>
        <v>0</v>
      </c>
      <c r="AQ65" s="7">
        <f t="shared" si="273"/>
        <v>0</v>
      </c>
      <c r="AR65" s="7">
        <f t="shared" si="273"/>
        <v>0</v>
      </c>
      <c r="AS65" s="7">
        <f t="shared" si="273"/>
        <v>0</v>
      </c>
      <c r="AT65" s="7">
        <f t="shared" si="273"/>
        <v>0</v>
      </c>
      <c r="AU65" s="7">
        <f t="shared" si="273"/>
        <v>0</v>
      </c>
      <c r="AV65" s="7">
        <f t="shared" si="273"/>
        <v>0</v>
      </c>
      <c r="AW65" s="7">
        <f t="shared" si="273"/>
        <v>0</v>
      </c>
      <c r="AX65" s="7">
        <f t="shared" ref="AX65" si="274">SUM(AX63:AX64)</f>
        <v>0</v>
      </c>
      <c r="AY65" s="7">
        <f t="shared" si="273"/>
        <v>0</v>
      </c>
      <c r="AZ65" s="7">
        <f t="shared" si="273"/>
        <v>0</v>
      </c>
      <c r="BA65" s="7">
        <f t="shared" si="273"/>
        <v>0</v>
      </c>
      <c r="BB65" s="7">
        <f t="shared" si="273"/>
        <v>0</v>
      </c>
    </row>
    <row r="66" spans="1:5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Nedbetalingsplan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Maske</dc:creator>
  <cp:lastModifiedBy>Sidsel Bryne</cp:lastModifiedBy>
  <cp:lastPrinted>2015-03-16T11:23:22Z</cp:lastPrinted>
  <dcterms:created xsi:type="dcterms:W3CDTF">2015-03-16T10:06:30Z</dcterms:created>
  <dcterms:modified xsi:type="dcterms:W3CDTF">2017-05-26T08:04:08Z</dcterms:modified>
</cp:coreProperties>
</file>